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85userdata.dpe.protected.mil.au\le\leanne.shorb\My Documents\"/>
    </mc:Choice>
  </mc:AlternateContent>
  <bookViews>
    <workbookView xWindow="0" yWindow="0" windowWidth="28800" windowHeight="11400" activeTab="3"/>
  </bookViews>
  <sheets>
    <sheet name="Table D.1" sheetId="7" r:id="rId1"/>
    <sheet name="Table D.2" sheetId="6" r:id="rId2"/>
    <sheet name="Table D.3" sheetId="8" r:id="rId3"/>
    <sheet name="Table D.4" sheetId="11" r:id="rId4"/>
    <sheet name="Table D.5" sheetId="10" r:id="rId5"/>
    <sheet name="Table D.6" sheetId="9" r:id="rId6"/>
    <sheet name="Table D.7" sheetId="5" r:id="rId7"/>
    <sheet name="Table D.8" sheetId="4" r:id="rId8"/>
    <sheet name="Table D.9" sheetId="3" r:id="rId9"/>
  </sheets>
  <externalReferences>
    <externalReference r:id="rId10"/>
  </externalReferences>
  <definedNames>
    <definedName name="DF_GRID_2" localSheetId="8">BS - [1]annual!$F$9:$AC$18</definedName>
    <definedName name="DF_GRID_2">BS - [1]annual!$F$9:$AC$18</definedName>
    <definedName name="_xlnm.Print_Titles" localSheetId="8">'Table D.9'!$2:$2</definedName>
    <definedName name="SAPBEXhrIndnt" localSheetId="8" hidden="1">1</definedName>
    <definedName name="SAPBEXhrIndnt" hidden="1">"Wide"</definedName>
    <definedName name="SAPsysID" hidden="1">"708C5W7SBKP804JT78WJ0JNKI"</definedName>
    <definedName name="SAPwbID" hidden="1">"ARS"</definedName>
  </definedNames>
  <calcPr calcId="162913"/>
</workbook>
</file>

<file path=xl/calcChain.xml><?xml version="1.0" encoding="utf-8"?>
<calcChain xmlns="http://schemas.openxmlformats.org/spreadsheetml/2006/main">
  <c r="I37" i="8" l="1"/>
  <c r="H37" i="8"/>
  <c r="G37" i="8"/>
  <c r="F37" i="8"/>
  <c r="E37" i="8"/>
  <c r="D37" i="8"/>
  <c r="C37" i="8"/>
  <c r="B37" i="8"/>
  <c r="J36" i="8"/>
  <c r="J35" i="8"/>
  <c r="J34" i="8"/>
  <c r="J33" i="8"/>
  <c r="J32" i="8"/>
  <c r="J31" i="8"/>
  <c r="J30" i="8"/>
  <c r="J29" i="8"/>
  <c r="J28" i="8"/>
  <c r="J26" i="8"/>
  <c r="J25" i="8"/>
  <c r="J24" i="8"/>
  <c r="J23" i="8"/>
  <c r="J22" i="8"/>
  <c r="J21" i="8"/>
  <c r="J20" i="8"/>
  <c r="J19" i="8"/>
  <c r="J18" i="8"/>
  <c r="J16" i="8"/>
  <c r="J15" i="8"/>
  <c r="J13" i="8"/>
  <c r="J12" i="8"/>
  <c r="J11" i="8"/>
  <c r="J10" i="8"/>
  <c r="J9" i="8"/>
  <c r="J8" i="8"/>
  <c r="J7" i="8"/>
  <c r="J6" i="8"/>
  <c r="J5" i="8"/>
  <c r="J4" i="8"/>
  <c r="J37" i="8" s="1"/>
</calcChain>
</file>

<file path=xl/sharedStrings.xml><?xml version="1.0" encoding="utf-8"?>
<sst xmlns="http://schemas.openxmlformats.org/spreadsheetml/2006/main" count="1784" uniqueCount="962">
  <si>
    <t>Total</t>
  </si>
  <si>
    <t>Puckapunyal Training Area</t>
  </si>
  <si>
    <t>Simpson Barracks, Watsonia</t>
  </si>
  <si>
    <t>Lavarack Barracks, Townsville</t>
  </si>
  <si>
    <t>Townsville Training Area</t>
  </si>
  <si>
    <t>Greenbank Training Area</t>
  </si>
  <si>
    <t>Gallipoli Barracks, Enoggera</t>
  </si>
  <si>
    <t>Wide Bay Training Area</t>
  </si>
  <si>
    <t>Kokoda Barracks, Canungra</t>
  </si>
  <si>
    <t>Cultana Training Area</t>
  </si>
  <si>
    <t>Majura Field Training Area</t>
  </si>
  <si>
    <t>Army Aviation Centre Oakey</t>
  </si>
  <si>
    <t>Battlefield Airlifter Facilities (AIR 8000 Phase 2)</t>
  </si>
  <si>
    <t>Notes</t>
  </si>
  <si>
    <t>Project</t>
  </si>
  <si>
    <t>RAAF Base Williamtown Redevelopment Stage 2</t>
  </si>
  <si>
    <t>State/Territory, and Federal Electorate</t>
  </si>
  <si>
    <t>RAAF Williamtown</t>
  </si>
  <si>
    <t>RAAF Tindal</t>
  </si>
  <si>
    <t>NT -  Lingiari</t>
  </si>
  <si>
    <t>Defence Establishment Myambat</t>
  </si>
  <si>
    <t>NSW - Hunter</t>
  </si>
  <si>
    <t>Lone Pine Barracks</t>
  </si>
  <si>
    <t>VIC - Jagajaga</t>
  </si>
  <si>
    <t>RAAF Amberley</t>
  </si>
  <si>
    <t>QLD - Blair</t>
  </si>
  <si>
    <t>QLD - Herbert</t>
  </si>
  <si>
    <t>QLD - Kennedy</t>
  </si>
  <si>
    <t>QLD - Ryan</t>
  </si>
  <si>
    <t>QLD - Wide Bay</t>
  </si>
  <si>
    <t>QLD - Wright</t>
  </si>
  <si>
    <t>SA - Grey</t>
  </si>
  <si>
    <t>RAAF Edinburgh</t>
  </si>
  <si>
    <t>RAAF Darwin</t>
  </si>
  <si>
    <t>NT - Solomon</t>
  </si>
  <si>
    <t>RAAF Townsville</t>
  </si>
  <si>
    <t xml:space="preserve">RAAF Pearce </t>
  </si>
  <si>
    <t>WA - Pearce</t>
  </si>
  <si>
    <t>WA - Brand</t>
  </si>
  <si>
    <t>VIC - Flinders</t>
  </si>
  <si>
    <t>QLD - Groom</t>
  </si>
  <si>
    <t>RAAF Richmond</t>
  </si>
  <si>
    <t>NSW - Gilmore</t>
  </si>
  <si>
    <t>RAAF East Sale</t>
  </si>
  <si>
    <t>VIC - Gippsland</t>
  </si>
  <si>
    <t>RAAF Woomera</t>
  </si>
  <si>
    <t>NT - Lingiari</t>
  </si>
  <si>
    <t>NSW - Hughes</t>
  </si>
  <si>
    <t>Campbell Barracks</t>
  </si>
  <si>
    <t>WA - Curtin</t>
  </si>
  <si>
    <t>Robertson Barracks</t>
  </si>
  <si>
    <t>Twofold Bay</t>
  </si>
  <si>
    <t>NSW - Eden-Monaro</t>
  </si>
  <si>
    <t>NSW - Paterson</t>
  </si>
  <si>
    <t>Mangalore</t>
  </si>
  <si>
    <t>Point Wilson</t>
  </si>
  <si>
    <t>VIC - Corio</t>
  </si>
  <si>
    <t>Fort Direction</t>
  </si>
  <si>
    <t>TAS - Franklin</t>
  </si>
  <si>
    <t>Garden Island Defence Precinct</t>
  </si>
  <si>
    <t>NSW - Sydney</t>
  </si>
  <si>
    <t>RAAF Curtin</t>
  </si>
  <si>
    <t>WA - Durack</t>
  </si>
  <si>
    <t>Russell Offices</t>
  </si>
  <si>
    <t>ACT - Canberra</t>
  </si>
  <si>
    <t>Lavarack Barracks</t>
  </si>
  <si>
    <t>Holsworthy Barracks</t>
  </si>
  <si>
    <t>RAAF Learmonth</t>
  </si>
  <si>
    <t>RAAF Pearce</t>
  </si>
  <si>
    <t>QLD - Leichhardt</t>
  </si>
  <si>
    <t>Larrakeyah Defence Precinct Redevelopment Program</t>
  </si>
  <si>
    <t>Gallipoli Barracks</t>
  </si>
  <si>
    <t>Randwick Barracks</t>
  </si>
  <si>
    <t>NSW - Kingsford Smith</t>
  </si>
  <si>
    <t>Larrakeyah Barracks</t>
  </si>
  <si>
    <t>VIC - Indi</t>
  </si>
  <si>
    <t>RAAF Gingin</t>
  </si>
  <si>
    <t>Alice Springs</t>
  </si>
  <si>
    <t>Dutson Air Weapons Range</t>
  </si>
  <si>
    <t>Kapooka Military Area</t>
  </si>
  <si>
    <t>NSW - Riverina</t>
  </si>
  <si>
    <t>RAAF Base Wagga</t>
  </si>
  <si>
    <t>ACT - Fenner</t>
  </si>
  <si>
    <t>Majura Range</t>
  </si>
  <si>
    <t>Russell Office Precinct Upgrade R5 and R6 Midlife Upgrade</t>
  </si>
  <si>
    <t>SA - Spence</t>
  </si>
  <si>
    <t>Shoalwater Bay Training Area</t>
  </si>
  <si>
    <t>QLD - Capricornia</t>
  </si>
  <si>
    <t>VIC - Nicholls</t>
  </si>
  <si>
    <t>TAS - Clarke</t>
  </si>
  <si>
    <t>Singleton Military Area</t>
  </si>
  <si>
    <t>Swartz Barracks</t>
  </si>
  <si>
    <t>ACT - Bean</t>
  </si>
  <si>
    <t>Vibration Test Facility Port Wakefield</t>
  </si>
  <si>
    <t>Robertson Barracks Close Training Area</t>
  </si>
  <si>
    <t>Robertson Barracks Small Arms Range</t>
  </si>
  <si>
    <t>Building 106 Extensions and Alterations, Environmental Test Facility, Proof and Experimental Establishment, Port Wakefield, SA</t>
  </si>
  <si>
    <t>Port Wakefield</t>
  </si>
  <si>
    <t>Watsonia Barracks</t>
  </si>
  <si>
    <t>Bandiana</t>
  </si>
  <si>
    <t>LAND 4502 Phase 1 Additional CH-47F Chinook Facilities</t>
  </si>
  <si>
    <t>Defence High Performance Computing Centre</t>
  </si>
  <si>
    <t xml:space="preserve">Total </t>
  </si>
  <si>
    <t>NSW - Wentworth</t>
  </si>
  <si>
    <t>St Kilda</t>
  </si>
  <si>
    <t>Osborne Naval Shipyard</t>
  </si>
  <si>
    <t xml:space="preserve">SA - Hindmarsh </t>
  </si>
  <si>
    <t xml:space="preserve">WA - Brand </t>
  </si>
  <si>
    <t>Henderson Maritime Precinct</t>
  </si>
  <si>
    <t xml:space="preserve">WA - Fremantle </t>
  </si>
  <si>
    <t>NSW - Macquarie</t>
  </si>
  <si>
    <t>Albury-Wodonga, South Bandiana</t>
  </si>
  <si>
    <t>NSW - Lindsay</t>
  </si>
  <si>
    <t>Bindoon Training Area</t>
  </si>
  <si>
    <t>Mount Stuart</t>
  </si>
  <si>
    <t>Garden Island (East) Critical Infrastructure Recovery (CIRP) Stage 2</t>
  </si>
  <si>
    <t>Holsworthy Barracks, Holsworthy</t>
  </si>
  <si>
    <t>RMC Canberra</t>
  </si>
  <si>
    <t>Borneo Barracks</t>
  </si>
  <si>
    <t>Edinburgh Defence Precinct</t>
  </si>
  <si>
    <t>Derwent Barracks</t>
  </si>
  <si>
    <t>Defence Establishment Orchard Hills</t>
  </si>
  <si>
    <t>Naval Guided Weapons Maintenance Facilities Project</t>
  </si>
  <si>
    <t>Puckapunyal Military Area</t>
  </si>
  <si>
    <t>Web Table D.9: Approved Facilities and Infrastructure Projects, Expenditure by State/Territory and Federal Electorate</t>
  </si>
  <si>
    <t>RAAF Base Tindal Redevelopment Stage 6 and United States Force Posture Initiative Airfield Works and Associated Infrastructure</t>
  </si>
  <si>
    <t xml:space="preserve">Larrakeyah Defence Precinct </t>
  </si>
  <si>
    <t>Territory of Cocos (Keeling) Islands</t>
  </si>
  <si>
    <t>Garden Island (East) Critical Infrastructure Recovery (CIRP) Stage 1</t>
  </si>
  <si>
    <t xml:space="preserve">Point Wilson Waterside Infrastructure Remediation Project </t>
  </si>
  <si>
    <t>Royal Military College</t>
  </si>
  <si>
    <t>Shoalwater Bay Training Area Remediation Project</t>
  </si>
  <si>
    <t>DEF101 Data Centre Upgrade</t>
  </si>
  <si>
    <t>Murray Bridge Training Area</t>
  </si>
  <si>
    <t>SA - Barker</t>
  </si>
  <si>
    <t>Puckapunyal Mid-Term Refresh</t>
  </si>
  <si>
    <t xml:space="preserve">Singleton Mid-Term Refresh </t>
  </si>
  <si>
    <t>Puckapunyal Health and Wellbeing Centre</t>
  </si>
  <si>
    <t>SEA 1397 Phase 5D Nulka Assembly and Maintenance Facilities</t>
  </si>
  <si>
    <t>Oakey Mid-Term Refresh</t>
  </si>
  <si>
    <t>Holsworthy Mid-Term Refresh</t>
  </si>
  <si>
    <t>SA  - Spence</t>
  </si>
  <si>
    <t>NSW - Northern Sydney</t>
  </si>
  <si>
    <t>RAAF Pearce – Upgrade of Potable Water</t>
  </si>
  <si>
    <t>2. These projects cross state and electoral boundaries. Cumulative expenditure, and estimated and actual expenditure, are provided in the table per location.</t>
  </si>
  <si>
    <t>-</t>
  </si>
  <si>
    <t>WA - Fremantle</t>
  </si>
  <si>
    <t>4. Figures shown as 0.0 are amounts greater than $0 but less than $50,000. Sum of the individual items may differ to the totals due to rounding.</t>
  </si>
  <si>
    <r>
      <t>New Air Combat Capability Facilities Project (AIR 6000 Phase 2A/B)</t>
    </r>
    <r>
      <rPr>
        <b/>
        <vertAlign val="superscript"/>
        <sz val="10"/>
        <rFont val="Arial"/>
        <family val="2"/>
      </rPr>
      <t>[2]</t>
    </r>
  </si>
  <si>
    <r>
      <t>Enhanced Land Force (ELF) Stage 2</t>
    </r>
    <r>
      <rPr>
        <b/>
        <vertAlign val="superscript"/>
        <sz val="10"/>
        <rFont val="Arial"/>
        <family val="2"/>
      </rPr>
      <t>[2]</t>
    </r>
  </si>
  <si>
    <r>
      <t>Navy Capability Infrastructure Sub-program: Hunter Class Frigate Program Facilities (SEA 5000 Phase 1)</t>
    </r>
    <r>
      <rPr>
        <b/>
        <vertAlign val="superscript"/>
        <sz val="10"/>
        <rFont val="Arial"/>
        <family val="2"/>
      </rPr>
      <t>[2]</t>
    </r>
  </si>
  <si>
    <r>
      <t xml:space="preserve">HMAS </t>
    </r>
    <r>
      <rPr>
        <i/>
        <sz val="10"/>
        <color theme="1"/>
        <rFont val="Arial"/>
        <family val="2"/>
      </rPr>
      <t>Watson</t>
    </r>
  </si>
  <si>
    <r>
      <t xml:space="preserve">HMAS </t>
    </r>
    <r>
      <rPr>
        <i/>
        <sz val="10"/>
        <color theme="1"/>
        <rFont val="Arial"/>
        <family val="2"/>
      </rPr>
      <t>Stirling</t>
    </r>
  </si>
  <si>
    <r>
      <t>Navy Capability Infrastructure Sub-program: Offshore Patrol Vessel (OPV) Facilities (SEA 1180 Phase 1)</t>
    </r>
    <r>
      <rPr>
        <b/>
        <vertAlign val="superscript"/>
        <sz val="10"/>
        <rFont val="Arial"/>
        <family val="2"/>
      </rPr>
      <t>[2]</t>
    </r>
  </si>
  <si>
    <r>
      <t xml:space="preserve">HMAS </t>
    </r>
    <r>
      <rPr>
        <i/>
        <sz val="10"/>
        <color theme="1"/>
        <rFont val="Arial"/>
        <family val="2"/>
      </rPr>
      <t>Coonawarra</t>
    </r>
  </si>
  <si>
    <r>
      <t xml:space="preserve">HMAS </t>
    </r>
    <r>
      <rPr>
        <i/>
        <sz val="10"/>
        <color theme="1"/>
        <rFont val="Arial"/>
        <family val="2"/>
      </rPr>
      <t>Cairns</t>
    </r>
  </si>
  <si>
    <r>
      <t>Maritime Patrol Aircraft Replacement (AIR 7000 Phase 2B)</t>
    </r>
    <r>
      <rPr>
        <b/>
        <vertAlign val="superscript"/>
        <sz val="10"/>
        <rFont val="Arial"/>
        <family val="2"/>
      </rPr>
      <t>[2]</t>
    </r>
  </si>
  <si>
    <r>
      <t xml:space="preserve">HMAS </t>
    </r>
    <r>
      <rPr>
        <b/>
        <i/>
        <sz val="10"/>
        <color theme="1"/>
        <rFont val="Arial"/>
        <family val="2"/>
      </rPr>
      <t>Cerberus</t>
    </r>
    <r>
      <rPr>
        <b/>
        <sz val="10"/>
        <color theme="1"/>
        <rFont val="Arial"/>
        <family val="2"/>
      </rPr>
      <t xml:space="preserve"> Redevelopment</t>
    </r>
  </si>
  <si>
    <r>
      <t xml:space="preserve">HMAS </t>
    </r>
    <r>
      <rPr>
        <i/>
        <sz val="10"/>
        <color theme="1"/>
        <rFont val="Arial"/>
        <family val="2"/>
      </rPr>
      <t>Cerberus</t>
    </r>
  </si>
  <si>
    <r>
      <t xml:space="preserve">HMAS </t>
    </r>
    <r>
      <rPr>
        <b/>
        <i/>
        <sz val="10"/>
        <color theme="1"/>
        <rFont val="Arial"/>
        <family val="2"/>
      </rPr>
      <t>Watson</t>
    </r>
    <r>
      <rPr>
        <b/>
        <sz val="10"/>
        <color theme="1"/>
        <rFont val="Arial"/>
        <family val="2"/>
      </rPr>
      <t xml:space="preserve"> Redevelopment</t>
    </r>
  </si>
  <si>
    <r>
      <t>Air Traffic Control Complex Infrastructure Project and Fixed Base Defence Air Traffic Management and Control System (AIR 5431 Phases 2 &amp; 3)</t>
    </r>
    <r>
      <rPr>
        <b/>
        <vertAlign val="superscript"/>
        <sz val="10"/>
        <rFont val="Arial"/>
        <family val="2"/>
      </rPr>
      <t>[2]</t>
    </r>
  </si>
  <si>
    <r>
      <t xml:space="preserve">HMAS </t>
    </r>
    <r>
      <rPr>
        <i/>
        <sz val="10"/>
        <color theme="1"/>
        <rFont val="Arial"/>
        <family val="2"/>
      </rPr>
      <t>Albatross</t>
    </r>
  </si>
  <si>
    <r>
      <t xml:space="preserve">HMAS </t>
    </r>
    <r>
      <rPr>
        <b/>
        <i/>
        <sz val="10"/>
        <color theme="1"/>
        <rFont val="Arial"/>
        <family val="2"/>
      </rPr>
      <t>Stirling</t>
    </r>
    <r>
      <rPr>
        <b/>
        <sz val="10"/>
        <color theme="1"/>
        <rFont val="Arial"/>
        <family val="2"/>
      </rPr>
      <t>Redevelopment Stage 3A</t>
    </r>
  </si>
  <si>
    <r>
      <t xml:space="preserve">HMAS </t>
    </r>
    <r>
      <rPr>
        <i/>
        <sz val="10"/>
        <color theme="1"/>
        <rFont val="Arial"/>
        <family val="2"/>
      </rPr>
      <t>Stirling</t>
    </r>
    <r>
      <rPr>
        <sz val="10"/>
        <color theme="1"/>
        <rFont val="Arial"/>
        <family val="2"/>
      </rPr>
      <t>, Rockingham</t>
    </r>
  </si>
  <si>
    <r>
      <t>AIR555 Phase 1 Airborne Intelligence Surveillance Reconnaissance Electronic Warfare Capability Facilities Works</t>
    </r>
    <r>
      <rPr>
        <b/>
        <vertAlign val="superscript"/>
        <sz val="10"/>
        <rFont val="Arial"/>
        <family val="2"/>
      </rPr>
      <t>[2]</t>
    </r>
  </si>
  <si>
    <r>
      <t>LAND 121 Stage 2A</t>
    </r>
    <r>
      <rPr>
        <b/>
        <vertAlign val="superscript"/>
        <sz val="10"/>
        <rFont val="Arial"/>
        <family val="2"/>
      </rPr>
      <t>[2]</t>
    </r>
  </si>
  <si>
    <r>
      <t>Armoured Fighting Vehicles Facilities Program Stage 1</t>
    </r>
    <r>
      <rPr>
        <b/>
        <vertAlign val="superscript"/>
        <sz val="10"/>
        <rFont val="Arial"/>
        <family val="2"/>
      </rPr>
      <t>[2]</t>
    </r>
  </si>
  <si>
    <r>
      <t>Explosive Ordnance Logistics Reform Program</t>
    </r>
    <r>
      <rPr>
        <b/>
        <vertAlign val="superscript"/>
        <sz val="10"/>
        <rFont val="Arial"/>
        <family val="2"/>
      </rPr>
      <t>[2]</t>
    </r>
  </si>
  <si>
    <r>
      <t>Navy Capability Infrastructure Sub-program: Maritime Operational Support Capability Facilities (SEA 1654 Phase 3)</t>
    </r>
    <r>
      <rPr>
        <b/>
        <vertAlign val="superscript"/>
        <sz val="10"/>
        <rFont val="Arial"/>
        <family val="2"/>
      </rPr>
      <t>[2]</t>
    </r>
  </si>
  <si>
    <r>
      <t>Joint Health Command Garrison Facilities Upgrades</t>
    </r>
    <r>
      <rPr>
        <b/>
        <vertAlign val="superscript"/>
        <sz val="10"/>
        <rFont val="Arial"/>
        <family val="2"/>
      </rPr>
      <t>[2]</t>
    </r>
  </si>
  <si>
    <r>
      <t>Land 121 Phase 5B Facilities Project</t>
    </r>
    <r>
      <rPr>
        <b/>
        <vertAlign val="superscript"/>
        <sz val="10"/>
        <rFont val="Arial"/>
        <family val="2"/>
      </rPr>
      <t>[2]</t>
    </r>
  </si>
  <si>
    <r>
      <t>Airfield Capital Works P0007 (East Sale, Gingin and Oakey)</t>
    </r>
    <r>
      <rPr>
        <b/>
        <vertAlign val="superscript"/>
        <sz val="10"/>
        <rFont val="Arial"/>
        <family val="2"/>
      </rPr>
      <t>[2]</t>
    </r>
  </si>
  <si>
    <r>
      <t xml:space="preserve">HMAS </t>
    </r>
    <r>
      <rPr>
        <i/>
        <sz val="10"/>
        <color theme="1"/>
        <rFont val="Arial"/>
        <family val="2"/>
      </rPr>
      <t>Harman</t>
    </r>
  </si>
  <si>
    <r>
      <t>Airfield Capital Works P0006 (Curtin, Tindal and Townsville)</t>
    </r>
    <r>
      <rPr>
        <b/>
        <vertAlign val="superscript"/>
        <sz val="10"/>
        <rFont val="Arial"/>
        <family val="2"/>
      </rPr>
      <t>[2]</t>
    </r>
  </si>
  <si>
    <r>
      <t>AIR 2025 Phase 6 Jindalee Operational Radar Networks (JORN) Facilities Project</t>
    </r>
    <r>
      <rPr>
        <b/>
        <vertAlign val="superscript"/>
        <sz val="10"/>
        <rFont val="Arial"/>
        <family val="2"/>
      </rPr>
      <t>[2]</t>
    </r>
  </si>
  <si>
    <r>
      <t>Land 555 Phase 6 Force Level Electronic Warfare, Signals Intelligence and Vehicles</t>
    </r>
    <r>
      <rPr>
        <sz val="10"/>
        <color theme="1"/>
        <rFont val="Arial"/>
        <family val="2"/>
      </rPr>
      <t xml:space="preserve"> </t>
    </r>
  </si>
  <si>
    <r>
      <t>LAND 200 Tranche 2 Battlefield Communications Systems Facilities Project</t>
    </r>
    <r>
      <rPr>
        <b/>
        <vertAlign val="superscript"/>
        <sz val="10"/>
        <rFont val="Arial"/>
        <family val="2"/>
      </rPr>
      <t>[2]</t>
    </r>
  </si>
  <si>
    <r>
      <t xml:space="preserve">HMAS </t>
    </r>
    <r>
      <rPr>
        <b/>
        <i/>
        <sz val="10"/>
        <color theme="1"/>
        <rFont val="Arial"/>
        <family val="2"/>
      </rPr>
      <t>Waterhen</t>
    </r>
    <r>
      <rPr>
        <b/>
        <sz val="10"/>
        <color theme="1"/>
        <rFont val="Arial"/>
        <family val="2"/>
      </rPr>
      <t>Mid-Term Refresh</t>
    </r>
  </si>
  <si>
    <r>
      <t xml:space="preserve">HMAS </t>
    </r>
    <r>
      <rPr>
        <i/>
        <sz val="10"/>
        <color theme="1"/>
        <rFont val="Arial"/>
        <family val="2"/>
      </rPr>
      <t>Waterhen</t>
    </r>
  </si>
  <si>
    <r>
      <t>LAND 2110 Phase 1B - Chemical, Biological, Radiological and Nuclear Defence (CBRND) Facilities</t>
    </r>
    <r>
      <rPr>
        <b/>
        <vertAlign val="superscript"/>
        <sz val="10"/>
        <rFont val="Arial"/>
        <family val="2"/>
      </rPr>
      <t>[2]</t>
    </r>
  </si>
  <si>
    <r>
      <t xml:space="preserve">HMAS </t>
    </r>
    <r>
      <rPr>
        <i/>
        <sz val="10"/>
        <color theme="1"/>
        <rFont val="Arial"/>
        <family val="2"/>
      </rPr>
      <t>Creswell</t>
    </r>
  </si>
  <si>
    <r>
      <t>Facilities to support SEA 1442 Phase 6 Protected Satellite Communications</t>
    </r>
    <r>
      <rPr>
        <b/>
        <vertAlign val="superscript"/>
        <sz val="10"/>
        <rFont val="Arial"/>
        <family val="2"/>
      </rPr>
      <t>[2]</t>
    </r>
  </si>
  <si>
    <r>
      <t>Facilities to Support the LAND 154 Phase 2 Weapons Technical Intelligence Capability</t>
    </r>
    <r>
      <rPr>
        <b/>
        <vertAlign val="superscript"/>
        <sz val="10"/>
        <rFont val="Arial"/>
        <family val="2"/>
      </rPr>
      <t>[2]</t>
    </r>
  </si>
  <si>
    <r>
      <t xml:space="preserve">Projects in or about to enter Defects Liability Period </t>
    </r>
    <r>
      <rPr>
        <b/>
        <vertAlign val="superscript"/>
        <sz val="10"/>
        <color theme="1"/>
        <rFont val="Arial"/>
        <family val="2"/>
      </rPr>
      <t>[3]</t>
    </r>
  </si>
  <si>
    <r>
      <t>Total Estimated Expenditure</t>
    </r>
    <r>
      <rPr>
        <b/>
        <vertAlign val="superscript"/>
        <sz val="10"/>
        <rFont val="Arial"/>
        <family val="2"/>
      </rPr>
      <t>[1] [4]</t>
    </r>
    <r>
      <rPr>
        <b/>
        <sz val="10"/>
        <rFont val="Arial"/>
        <family val="2"/>
      </rPr>
      <t xml:space="preserve">
$m</t>
    </r>
  </si>
  <si>
    <r>
      <t>Cumulative Expenditure to 30 June 2020
$m</t>
    </r>
    <r>
      <rPr>
        <b/>
        <vertAlign val="superscript"/>
        <sz val="10"/>
        <rFont val="Arial"/>
        <family val="2"/>
      </rPr>
      <t>[1] [4]</t>
    </r>
  </si>
  <si>
    <r>
      <t>2020-21 Budget Estimate
$m</t>
    </r>
    <r>
      <rPr>
        <b/>
        <vertAlign val="superscript"/>
        <sz val="10"/>
        <rFont val="Arial"/>
        <family val="2"/>
      </rPr>
      <t>[1] [4]</t>
    </r>
  </si>
  <si>
    <r>
      <t>2020-21 Revised Estimate
$m</t>
    </r>
    <r>
      <rPr>
        <b/>
        <vertAlign val="superscript"/>
        <sz val="10"/>
        <rFont val="Arial"/>
        <family val="2"/>
      </rPr>
      <t>[1] [4]</t>
    </r>
  </si>
  <si>
    <r>
      <t>2020-21 Actual Expenditure
$m</t>
    </r>
    <r>
      <rPr>
        <b/>
        <vertAlign val="superscript"/>
        <sz val="10"/>
        <rFont val="Arial"/>
        <family val="2"/>
      </rPr>
      <t xml:space="preserve"> [4]</t>
    </r>
  </si>
  <si>
    <t>1. Figures for Approved Facilities and Infrastructure Projects as at 30 June 2021 inclusive of project movements since 2020-21 Portfolio Additional Estimates Statements.</t>
  </si>
  <si>
    <t xml:space="preserve">3. Figures are based on projects in or about to enter into their Defects Liability Period as at 2020-21 Portfolio Budget Statements. </t>
  </si>
  <si>
    <t>Web Table D.8: Status of capital facilities projects for consideration and approval by the Parliamentary Standing Committee on Public Works (PWC) in 2020-21</t>
  </si>
  <si>
    <t>State/Territory and Electorate</t>
  </si>
  <si>
    <t>PWC Referral Date[1]</t>
  </si>
  <si>
    <t>PWC Hearing Date[1&amp;2]</t>
  </si>
  <si>
    <t>Parliamentary Approval Date[1]</t>
  </si>
  <si>
    <t>Major projects foreshadowed for consideration and approval in 2020-21</t>
  </si>
  <si>
    <t>United States Force Posture Initiative (USFPI) Northern Territory Training Areas and Ranges Upgrades</t>
  </si>
  <si>
    <t>Mid 2021</t>
  </si>
  <si>
    <r>
      <t xml:space="preserve">North Queensland Mid-Term Refresh Program: RAAF Base Townsville, Townsville Field Training Area, and HMAS </t>
    </r>
    <r>
      <rPr>
        <i/>
        <sz val="10"/>
        <color indexed="63"/>
        <rFont val="Arial"/>
        <family val="2"/>
      </rPr>
      <t>Cairns</t>
    </r>
  </si>
  <si>
    <t>QLD - Multiple</t>
  </si>
  <si>
    <t>Facilities for LAND 19 Phase 7B Short Range Ground Base Air Defence</t>
  </si>
  <si>
    <t>Late 2021</t>
  </si>
  <si>
    <t>Explosive Ordnance Facilities Northern New South Wales Redevelopment</t>
  </si>
  <si>
    <t>Early 2022</t>
  </si>
  <si>
    <t>Canberra Future Office Accommodation Project</t>
  </si>
  <si>
    <t>AIR 7000 Phase 1B Remotely Piloted Aircraft System Facilities Project</t>
  </si>
  <si>
    <t>Multiple</t>
  </si>
  <si>
    <t>Mid 2022</t>
  </si>
  <si>
    <t>General John Baker Complex Capability Assurance Project (Public Private Partnership) – Tranche 1</t>
  </si>
  <si>
    <t>Date of PWC Notification Approval[1]</t>
  </si>
  <si>
    <t>Medium projects foreshadowed for consideration and approval in 2020-21</t>
  </si>
  <si>
    <t>Puckapunyal Military Area Mid-Term Refresh</t>
  </si>
  <si>
    <r>
      <t>HMAS</t>
    </r>
    <r>
      <rPr>
        <i/>
        <sz val="10"/>
        <color indexed="63"/>
        <rFont val="Arial"/>
        <family val="2"/>
      </rPr>
      <t xml:space="preserve"> Waterhen</t>
    </r>
    <r>
      <rPr>
        <sz val="10"/>
        <color indexed="63"/>
        <rFont val="Arial"/>
        <family val="2"/>
      </rPr>
      <t xml:space="preserve"> Mid-Term Refresh</t>
    </r>
  </si>
  <si>
    <t>NSW - North Sydney</t>
  </si>
  <si>
    <t>2nd Combat Engineer Regiment Compensatory Hardstand</t>
  </si>
  <si>
    <t>Resonant Acoustic Mixing Capability installation project</t>
  </si>
  <si>
    <t>NSW -  Farrer</t>
  </si>
  <si>
    <t>Anglesea Barracks Mid-Term Refresh</t>
  </si>
  <si>
    <t>TAS - Clark</t>
  </si>
  <si>
    <t>Relocation of Paterson Barracks Units and New ADF Cadet Facilities Multi User Depot</t>
  </si>
  <si>
    <t>TAS - Bass</t>
  </si>
  <si>
    <t>Sydney Future Office Accommodation Project</t>
  </si>
  <si>
    <t>NSW - Multiple</t>
  </si>
  <si>
    <t>Melbourne Office Accommodation Project</t>
  </si>
  <si>
    <t>VIC - Melbourne</t>
  </si>
  <si>
    <t>Facilities to Support SEA 2773 Fleet Information Environment Modernisation</t>
  </si>
  <si>
    <t>BP26 Flexible Working Pilot</t>
  </si>
  <si>
    <t>Section Urban Assault Range</t>
  </si>
  <si>
    <t>Facilities for ACOY41 Royal New South Wales Regiment in the Tweed Heads</t>
  </si>
  <si>
    <t>NSW - Tweed</t>
  </si>
  <si>
    <t>Notes:</t>
  </si>
  <si>
    <t>1. Actual dates are shown in full. Forecast dates are shown as "Early, "Mid", or "Late".</t>
  </si>
  <si>
    <t xml:space="preserve">2. Hearing dates are subject to PWC consideration and agreement. </t>
  </si>
  <si>
    <t xml:space="preserve">Web Table D.7: Major Defence establishments and bases </t>
  </si>
  <si>
    <t xml:space="preserve">Establishment and base </t>
  </si>
  <si>
    <t>Federal electorate</t>
  </si>
  <si>
    <t>Location</t>
  </si>
  <si>
    <t>Australian Capital Territory (and Jervis Bay Territory)</t>
  </si>
  <si>
    <t>Anzac Park West</t>
  </si>
  <si>
    <t>Canberra</t>
  </si>
  <si>
    <t>Parkes</t>
  </si>
  <si>
    <t>Australian Defence College</t>
  </si>
  <si>
    <t>Bean</t>
  </si>
  <si>
    <t>Weston</t>
  </si>
  <si>
    <t>Australian Defence Force Academy (ADFA)</t>
  </si>
  <si>
    <t>Beecroft Training Range</t>
  </si>
  <si>
    <t>Fenner</t>
  </si>
  <si>
    <t>Jervis Bay Territory</t>
  </si>
  <si>
    <t>Brindabella Park</t>
  </si>
  <si>
    <t>Canberra Airport</t>
  </si>
  <si>
    <t>Campbell Park Offices</t>
  </si>
  <si>
    <t>Campbell</t>
  </si>
  <si>
    <t>Defence Establishment Fairbairn</t>
  </si>
  <si>
    <t>HMAS Creswell</t>
  </si>
  <si>
    <t>HMAS Harman</t>
  </si>
  <si>
    <t>Duntroon</t>
  </si>
  <si>
    <t>Russell</t>
  </si>
  <si>
    <t>New South Wales</t>
  </si>
  <si>
    <t>Blamey Barracks</t>
  </si>
  <si>
    <t>Riverina</t>
  </si>
  <si>
    <t>Kapooka</t>
  </si>
  <si>
    <t>Lindsay</t>
  </si>
  <si>
    <t>Orchard Hills</t>
  </si>
  <si>
    <t>Defence Plaza Sydney</t>
  </si>
  <si>
    <t>Sydney</t>
  </si>
  <si>
    <t>General John Baker Complex</t>
  </si>
  <si>
    <t>Eden–Monaro</t>
  </si>
  <si>
    <t>Bungendore</t>
  </si>
  <si>
    <t>HMAS Albatross</t>
  </si>
  <si>
    <t>Gilmore</t>
  </si>
  <si>
    <t>Nowra</t>
  </si>
  <si>
    <t>HMAS Penguin</t>
  </si>
  <si>
    <t>Warringah</t>
  </si>
  <si>
    <t>Balmoral</t>
  </si>
  <si>
    <t>HMAS Waterhen</t>
  </si>
  <si>
    <t>North Sydney</t>
  </si>
  <si>
    <t>HMAS Watson</t>
  </si>
  <si>
    <t>Wentworth</t>
  </si>
  <si>
    <t>Watsons Bay</t>
  </si>
  <si>
    <t>Liverpool Military Area</t>
  </si>
  <si>
    <t>Hughes</t>
  </si>
  <si>
    <t>Liverpool</t>
  </si>
  <si>
    <t>Hunter</t>
  </si>
  <si>
    <t>Singleton</t>
  </si>
  <si>
    <t>RAAF Base Glenbrook</t>
  </si>
  <si>
    <t>Macquarie</t>
  </si>
  <si>
    <t>Glenbrook</t>
  </si>
  <si>
    <t>RAAF Base Richmond</t>
  </si>
  <si>
    <t>Richmond</t>
  </si>
  <si>
    <t>Wagga Wagga</t>
  </si>
  <si>
    <t>RAAF Base Williamtown</t>
  </si>
  <si>
    <t>Paterson</t>
  </si>
  <si>
    <t>Williamtown</t>
  </si>
  <si>
    <t>Kingsford Smith</t>
  </si>
  <si>
    <t>Randwick</t>
  </si>
  <si>
    <t>Victoria Barracks, Sydney</t>
  </si>
  <si>
    <t>Paddington</t>
  </si>
  <si>
    <t>Northern Territory</t>
  </si>
  <si>
    <t>Bradshaw Field Training Area</t>
  </si>
  <si>
    <t>Lingiari</t>
  </si>
  <si>
    <t>Katherine</t>
  </si>
  <si>
    <t>Defence Establishment Berrimah</t>
  </si>
  <si>
    <t>Solomon</t>
  </si>
  <si>
    <t>Coonawarra</t>
  </si>
  <si>
    <t>Delamere Range Facility</t>
  </si>
  <si>
    <t>Joint Defence Facility - Pine Gap</t>
  </si>
  <si>
    <t>Kangaroo Flat Training Area</t>
  </si>
  <si>
    <t>Winnellie</t>
  </si>
  <si>
    <t>Larrakeyah Defence Precinct</t>
  </si>
  <si>
    <t>Larrakeyah</t>
  </si>
  <si>
    <t>Marksmanship Training Range (MTR) Range Control</t>
  </si>
  <si>
    <t>Palmerston</t>
  </si>
  <si>
    <t>Mount Bundey Training Area</t>
  </si>
  <si>
    <t>Darwin</t>
  </si>
  <si>
    <t>RAAF Base Darwin</t>
  </si>
  <si>
    <t>RAAF Base Tindal</t>
  </si>
  <si>
    <t>Shoal Bay Receiving Station</t>
  </si>
  <si>
    <t>Queensland</t>
  </si>
  <si>
    <t>Atherton Rifle Range (ARR)</t>
  </si>
  <si>
    <t>Kennedy</t>
  </si>
  <si>
    <t>Atherton</t>
  </si>
  <si>
    <t>Groom</t>
  </si>
  <si>
    <t>Cabarlah</t>
  </si>
  <si>
    <t>Cabarlah Rifle Range (CAB)</t>
  </si>
  <si>
    <t>Canungra Field Training Area (CTA)</t>
  </si>
  <si>
    <t>Wright</t>
  </si>
  <si>
    <t>Canungra</t>
  </si>
  <si>
    <t>Cowley Beach Training Area (CBTA)</t>
  </si>
  <si>
    <t>Cowley Beach</t>
  </si>
  <si>
    <t>Damascus Barracks, Meeandah</t>
  </si>
  <si>
    <t>Lilley</t>
  </si>
  <si>
    <t>Pinkenba</t>
  </si>
  <si>
    <t>Enoggera Close Training Area (EBTA)</t>
  </si>
  <si>
    <t>Ryan</t>
  </si>
  <si>
    <t>Enoggera</t>
  </si>
  <si>
    <t>Greenbank Training Area (GBTA)</t>
  </si>
  <si>
    <t>Greenbank</t>
  </si>
  <si>
    <t>Halifax Bay Training Area (HBTA)</t>
  </si>
  <si>
    <t>Halifax</t>
  </si>
  <si>
    <t>HMAS Cairns</t>
  </si>
  <si>
    <t>Leichhardt</t>
  </si>
  <si>
    <t>Portsmith</t>
  </si>
  <si>
    <t>HMAS Moreton</t>
  </si>
  <si>
    <t>Griffith</t>
  </si>
  <si>
    <t>Bulimba</t>
  </si>
  <si>
    <t>Kokoda Barracks</t>
  </si>
  <si>
    <t>Herbert</t>
  </si>
  <si>
    <t>Townsville</t>
  </si>
  <si>
    <t>Lavarack Close Training Area (LCTA)</t>
  </si>
  <si>
    <t>Macrossan Training Area (MTA)</t>
  </si>
  <si>
    <t>Charters Towers</t>
  </si>
  <si>
    <t>Mount Isa Rifle Range (MIRR)</t>
  </si>
  <si>
    <t>edmonton</t>
  </si>
  <si>
    <t>Mount Stuart Training Area (MSTA)</t>
  </si>
  <si>
    <t>New Defence Training Area, Greenvale</t>
  </si>
  <si>
    <t>Greenvale</t>
  </si>
  <si>
    <t>Porton Barracks</t>
  </si>
  <si>
    <t>Edmonton</t>
  </si>
  <si>
    <t>Purga Rifle Range (PUR)</t>
  </si>
  <si>
    <t>Blair</t>
  </si>
  <si>
    <t>Purga</t>
  </si>
  <si>
    <t>RAAF Base Amberley</t>
  </si>
  <si>
    <t>Amberley</t>
  </si>
  <si>
    <t>RAAF Base Scherger</t>
  </si>
  <si>
    <t>Weipa</t>
  </si>
  <si>
    <t>RAAF Base Townsville</t>
  </si>
  <si>
    <t>Ross Island Barracks</t>
  </si>
  <si>
    <t>Sarpeye Barracks Thursday Island</t>
  </si>
  <si>
    <t>Thursday Island</t>
  </si>
  <si>
    <t>Shoalwater Bay Training Area (SWBTA)</t>
  </si>
  <si>
    <t>Capricornia</t>
  </si>
  <si>
    <t>Rockhampton</t>
  </si>
  <si>
    <t>Staging &amp; Support Rockhampton (Woolcock Barracks)</t>
  </si>
  <si>
    <t>Swartz Barracks (Army Aviation Centre Oakey)</t>
  </si>
  <si>
    <t>Oakey</t>
  </si>
  <si>
    <t>Townsville Field Training Area (TFTA)</t>
  </si>
  <si>
    <t>Tully Training Area (TTA)</t>
  </si>
  <si>
    <t>Tully</t>
  </si>
  <si>
    <t>Victoria Barracks</t>
  </si>
  <si>
    <t>Brisbane</t>
  </si>
  <si>
    <t>Wangetti Rifle Range (WRR)</t>
  </si>
  <si>
    <t>Wangetti</t>
  </si>
  <si>
    <t>Wide Bay</t>
  </si>
  <si>
    <t>South Australia</t>
  </si>
  <si>
    <t>Cultana Training Area (CUTA)</t>
  </si>
  <si>
    <t>Grey</t>
  </si>
  <si>
    <t>Port Augusta</t>
  </si>
  <si>
    <t>Spence</t>
  </si>
  <si>
    <t>Edinburgh</t>
  </si>
  <si>
    <t>Hampstead Barracks</t>
  </si>
  <si>
    <t>Adelaide</t>
  </si>
  <si>
    <t>Greenacres</t>
  </si>
  <si>
    <t>Keswick Barracks</t>
  </si>
  <si>
    <t>Keswick</t>
  </si>
  <si>
    <t>Murray Bridge Training Area (MUTA)</t>
  </si>
  <si>
    <t>Barker</t>
  </si>
  <si>
    <t>Murrray Bridge</t>
  </si>
  <si>
    <t>Proof and Experimental Establishment Port Wakefield</t>
  </si>
  <si>
    <t>RAAF Woomera Range Complex</t>
  </si>
  <si>
    <t>Woomera</t>
  </si>
  <si>
    <t>Warradale Barracks</t>
  </si>
  <si>
    <t>Boothby</t>
  </si>
  <si>
    <t>Oaklands Park</t>
  </si>
  <si>
    <t>Woodside Barracks</t>
  </si>
  <si>
    <t>Mayo</t>
  </si>
  <si>
    <t>Woodside</t>
  </si>
  <si>
    <t>Tasmania</t>
  </si>
  <si>
    <t>ADF Cadets</t>
  </si>
  <si>
    <t>Bass</t>
  </si>
  <si>
    <t>Launceston/Georgetown</t>
  </si>
  <si>
    <t>Anglesea Barracks</t>
  </si>
  <si>
    <t>Clark</t>
  </si>
  <si>
    <t>Hobart</t>
  </si>
  <si>
    <t>Australian Defence Cadet Facilities</t>
  </si>
  <si>
    <t>Lyons</t>
  </si>
  <si>
    <t>Bridgewater</t>
  </si>
  <si>
    <t>Buckland Military Training Area</t>
  </si>
  <si>
    <t>Buckland</t>
  </si>
  <si>
    <t>Burnie Depot (Wivenhoe)</t>
  </si>
  <si>
    <t>Braddon</t>
  </si>
  <si>
    <t>Burnie</t>
  </si>
  <si>
    <t>Defence Science and Technology Group (DSTG) Scottsdale</t>
  </si>
  <si>
    <t>Scottsdale</t>
  </si>
  <si>
    <t>Dowsing Point</t>
  </si>
  <si>
    <t>Devonport Depot (Kokoda Barracks)</t>
  </si>
  <si>
    <t>Devonport</t>
  </si>
  <si>
    <t>Franklin</t>
  </si>
  <si>
    <t>South Arm</t>
  </si>
  <si>
    <t>Navy Cadet Training Ships (TS)</t>
  </si>
  <si>
    <t>Paterson Barracks</t>
  </si>
  <si>
    <t>Launceston</t>
  </si>
  <si>
    <t>Stony Head Military Training Area</t>
  </si>
  <si>
    <t>Warrane Depot</t>
  </si>
  <si>
    <t>Youngtown Depot</t>
  </si>
  <si>
    <t>Youngtown</t>
  </si>
  <si>
    <t>Victoria</t>
  </si>
  <si>
    <t xml:space="preserve">AGO Geospatial Analysis Centre </t>
  </si>
  <si>
    <t>Bendigo</t>
  </si>
  <si>
    <t>Albury Wodonga Military Area</t>
  </si>
  <si>
    <t xml:space="preserve">Indi </t>
  </si>
  <si>
    <t>Albury / Wodonga</t>
  </si>
  <si>
    <t>Benalla Munitions Facility</t>
  </si>
  <si>
    <t>Benalla</t>
  </si>
  <si>
    <t>Defence Plaza Melbourne</t>
  </si>
  <si>
    <t>Melbourne</t>
  </si>
  <si>
    <t>Defence Science and Technology Group (DSTG) Fishermans Bend</t>
  </si>
  <si>
    <t>Macnamara</t>
  </si>
  <si>
    <t>Fishermans Bend</t>
  </si>
  <si>
    <t>HMAS Cerberus</t>
  </si>
  <si>
    <t>Flinders</t>
  </si>
  <si>
    <t>Crib Point</t>
  </si>
  <si>
    <t>Land Engineering Agency (LEA) Proving Ground Monegeetta</t>
  </si>
  <si>
    <t>McEwen</t>
  </si>
  <si>
    <t>Proof and Experimental Establishment Graytown</t>
  </si>
  <si>
    <t>Nicholls</t>
  </si>
  <si>
    <t>Graytown</t>
  </si>
  <si>
    <t>Seymour</t>
  </si>
  <si>
    <t>RAAF Base East Sale</t>
  </si>
  <si>
    <t>Gippsland</t>
  </si>
  <si>
    <t>East Sale</t>
  </si>
  <si>
    <t>RAAF Base Williams (Laverton)</t>
  </si>
  <si>
    <t>Gellibrand</t>
  </si>
  <si>
    <t>Laverton</t>
  </si>
  <si>
    <t>RAAF Base Point Cook</t>
  </si>
  <si>
    <t>Lalor</t>
  </si>
  <si>
    <t>Point Cook</t>
  </si>
  <si>
    <t>Simpson Barracks</t>
  </si>
  <si>
    <t>Jagajaga</t>
  </si>
  <si>
    <t>Macleod</t>
  </si>
  <si>
    <t>Southbank</t>
  </si>
  <si>
    <t>Western Australia</t>
  </si>
  <si>
    <t>Australian Defence Satellite Communications Station</t>
  </si>
  <si>
    <t>Durack</t>
  </si>
  <si>
    <t>Kojarena</t>
  </si>
  <si>
    <t>Pearce</t>
  </si>
  <si>
    <t>Bullsbrook</t>
  </si>
  <si>
    <t>Curtin</t>
  </si>
  <si>
    <t>Swanbourne</t>
  </si>
  <si>
    <t>HMAS Stirling</t>
  </si>
  <si>
    <t>Brand</t>
  </si>
  <si>
    <t>Garden Island</t>
  </si>
  <si>
    <t>Irwin Barracks</t>
  </si>
  <si>
    <t>Karrakatta</t>
  </si>
  <si>
    <t>Lancelin Training Area</t>
  </si>
  <si>
    <t>Leeuwin Barracks</t>
  </si>
  <si>
    <t>Fremantle</t>
  </si>
  <si>
    <t>Fremantle East</t>
  </si>
  <si>
    <t>Muchea Training Area</t>
  </si>
  <si>
    <t>Naval Communications Station, Harold E Holt</t>
  </si>
  <si>
    <t>Exmouth</t>
  </si>
  <si>
    <t>Northam Training Camp</t>
  </si>
  <si>
    <t>Northam</t>
  </si>
  <si>
    <t>Palmer Barracks</t>
  </si>
  <si>
    <t>Hasluck</t>
  </si>
  <si>
    <t>Perth</t>
  </si>
  <si>
    <t>RAAF Base Curtin</t>
  </si>
  <si>
    <t>Derby</t>
  </si>
  <si>
    <t>RAAF Base Learmonth</t>
  </si>
  <si>
    <t>Learmonth</t>
  </si>
  <si>
    <t>RAAF Base Pearce</t>
  </si>
  <si>
    <t>Gingin</t>
  </si>
  <si>
    <t>Taylor Barracks</t>
  </si>
  <si>
    <t>Karratha</t>
  </si>
  <si>
    <t>Yampi Sound Training Area</t>
  </si>
  <si>
    <t>Yampi Sound</t>
  </si>
  <si>
    <t>Web Table D.2: Top 30 acquisition projects by expenditure 2020-21</t>
  </si>
  <si>
    <t>Project name</t>
  </si>
  <si>
    <t>Project number and
phase</t>
  </si>
  <si>
    <t>Cumulative
expenditure
to 30 June 2020
$m</t>
  </si>
  <si>
    <t>Project update and explanation of variation 2020-21</t>
  </si>
  <si>
    <t>Air Domain</t>
  </si>
  <si>
    <t/>
  </si>
  <si>
    <t>New Air Combat Capability</t>
  </si>
  <si>
    <t>AIR 6000 Phase 2A/B</t>
  </si>
  <si>
    <t>Multi-mission Unmanned Aircraft System</t>
  </si>
  <si>
    <t>AIR 7000 Phase 1B</t>
  </si>
  <si>
    <t>Maritime Patrol and Response Aircraft System</t>
  </si>
  <si>
    <t>AIR 7000 Phase 2</t>
  </si>
  <si>
    <t>Future Naval Aviation Combat System (FNACS)</t>
  </si>
  <si>
    <t>AIR 9000 Phase 8</t>
  </si>
  <si>
    <t>Airborne Early Warning &amp; Control (AEW&amp;C) Interoperability Compliance Upgrade</t>
  </si>
  <si>
    <t>AIR 5077 Phase 5A</t>
  </si>
  <si>
    <t xml:space="preserve">The project is approved to deliver interoperability compliance upgrades to the E-7A Wedgetail airborne early warning and control aircraft and its associated support systems.
During 2020-21, the project achieved Initial Operational Capability for mission computing and Identification Friend or Foe upgrades known as Release 1, and modified additional aircraft to increase capability and aircraft availability. The project also progressed the development of time-critical cryptographic modernisation upgrades ahead of the remaining interoperability upgrades approved by Government. This Release 1.7 effort included the completion of modification of the first aircraft, progression of ground and flight testing, and commencement of modification of a second aircraft.
The variation is primarily as a result of deferred effort while Defence and Boeing replanned the delivery of the residual project scope, in conjunction with other emergent Air Force capability needs, post Release 1.7. 
</t>
  </si>
  <si>
    <t>Advanced Growler Development</t>
  </si>
  <si>
    <t>AIR 5349 Phase 6-G2/A</t>
  </si>
  <si>
    <t>Multi-Role Helicopter (MRH)</t>
  </si>
  <si>
    <t>AIR 9000 Phase 2</t>
  </si>
  <si>
    <t>Growler Airborne Electronic Attack Capability</t>
  </si>
  <si>
    <t>AIR 5349 Phase 3</t>
  </si>
  <si>
    <t xml:space="preserve">This project is approved to acquire an Airborne Electronic Attack Capability based on the EA-18G Growler platform. The systems are primarily being procured via Foreign Military Sales from the United States Navy. The approved scope includes the ALQ-99 Tactical Jamming System, anti-radiation captive training missiles, additional air-to-air missiles, simulators and other training devices. Aircrew and maintenance training will also be delivered. All aircraft have been delivered. 
During 2020-21, the project progressed options to replace the 12th aircraft, and integrated elements of the Mobile Threat Training Emitter System to allow electronic warfare training at ranges west of Amberley in Queensland and at Delamere in the Northern Territory.
The variation is due to COVID-19 related delays in the delivery of Advanced Mobile Threat Training Emitter System production and documentation, delays to Northern Australian training ranges integration of Foreign Military Sales equipment, and slower than expected delivery of aircraft spares. These were partly offset by some acceleration of expenditure on AIM-9X Sidewinder tactical missiles.
</t>
  </si>
  <si>
    <t>Pilot Training System</t>
  </si>
  <si>
    <t>AIR 5428 Phase 1</t>
  </si>
  <si>
    <t>Civil Military Air Traffic System (CMATS)</t>
  </si>
  <si>
    <t>AIR 5431 Phase 3</t>
  </si>
  <si>
    <t xml:space="preserve">The project will provide the Defence element of a single national Civil Military Air Traffic Management System, being progressed jointly under the OneSKY Australia program with AirServices Australia. AirServices is the lead agency for OneSKY. The joint project will provide operational benefits and efficiencies for military and civil airspace users, and reduced acquisition and support costs for AirServices and Defence. The Defence scope element includes 12 Air Traffic Management automation systems, control towers, communications infrastructure, training systems and Defence’s share of a Joint Software Support Facility.
During 2020-21, the joint project started Critical Design Review and commenced site installation activities at the Initial Operational Capability sites of RAAF East Sale and RAAF Amberley. These activities were due to be completed in October 2021 but will be delayed two months due to system design work yet to be completed for the Tower consoles. Support System Critical Design Review was due to commence April 2021 however has been delayed to September 2021 due to the need for greater clarity of the mission system design, which has yet to be completed by Thales. In December 2020, AirServices signed contracts with SAAB and Frequentis for the delivery of the four alternate towers to Defence. System Design Review with SAAB was conducted June 2021 with an expectation of commencing activities at site in 2021-22.
The variation is due to a combination of delays in the design and site rollout of the radio and communications infrastructure element of the project, some of which is due to COVID-19 induced delays, and the delay to the completion of the Critical Design Review which is now scheduled for December 2021.
</t>
  </si>
  <si>
    <t>Joint Domain</t>
  </si>
  <si>
    <t>Battlefield Command Systems (Tranche 2)</t>
  </si>
  <si>
    <t>LAND 200 Phase 2-A</t>
  </si>
  <si>
    <t>Battlespace Communications System (Land)</t>
  </si>
  <si>
    <t>JP 2072 Phase 2B</t>
  </si>
  <si>
    <t>Land Domain</t>
  </si>
  <si>
    <t>Mounted Combat Reconnaissance Capability</t>
  </si>
  <si>
    <t>LAND 400 Phase 2</t>
  </si>
  <si>
    <t>Project Overlander - Protected Mobility Vehicle-Light</t>
  </si>
  <si>
    <t>LAND 121 Phase 4</t>
  </si>
  <si>
    <t xml:space="preserve">This project will deliver 1,100 Protected Mobility Vehicles – Light (‘Hawkei’) for command, liaison, utility and reconnaissance roles. In addition, approximately 1,058 companion trailers will be acquired to enhance payload carrying capacity. 
The Hawkei balances requirements for survivability, mobility, payload, communications, useability and sustainability, providing a high level of protection against blast and ballistic threats, with the mobility to enable operations in high risk areas. The prime contractor is Thales Australia.
During 2020-21, the Hawkei has entered Full Rate Production in Bendigo, Victoria, following the successful completion of comprehensive reliability testing. Use of the fleet was temporarily suspended In November 2020 while a braking issue was investigated. A remediation plan has been agreed with Thales Australia and Initial Operating Capability was subsequently declared in May 2021.
The variation is primarily due to the later than planned exit of four contract milestones, which were delayed due to the braking issue.
</t>
  </si>
  <si>
    <t>Medium and Heavy Capability (MHC), Field Vehicles, Modules and Trailers (FVMT)</t>
  </si>
  <si>
    <t>LAND 121 Phase 3B</t>
  </si>
  <si>
    <t>Ground Based Air &amp; Missile Defence Enhancement</t>
  </si>
  <si>
    <t>LAND 19 Phase 7B-G2/A</t>
  </si>
  <si>
    <t>FUTURE AIR TO AIR WEAPONS FOR THE NACC</t>
  </si>
  <si>
    <t>AIR 6000 Phase 5</t>
  </si>
  <si>
    <t>Tactical Training Vehicles</t>
  </si>
  <si>
    <t>LAND 121 Phase 5</t>
  </si>
  <si>
    <t>Chem, Biol, Rad, Nuclear Defence</t>
  </si>
  <si>
    <t>JP 2110 Phase 1B</t>
  </si>
  <si>
    <t>Weapons &amp; Countermeasures for ACC</t>
  </si>
  <si>
    <t>AIR 6000 Phase 3</t>
  </si>
  <si>
    <t>Navy Guided Weapons Sub-Program</t>
  </si>
  <si>
    <t>SEA 1300 Phase 1</t>
  </si>
  <si>
    <t>Maritime Domain</t>
  </si>
  <si>
    <t>Future Submarine Design and Construction</t>
  </si>
  <si>
    <t>SEA 1000 Phase 1B</t>
  </si>
  <si>
    <t xml:space="preserve">The project will deliver Australia’s regionally superior Future Submarine with sovereignty over its operation and sustainment.
During 2020-21, the Future Submarine Program continued work with Naval Group and Lockheed Martin Australia on the design of the Future Submarine. Work also continued on delivering the infrastructure needed to support the build of the 12 submarines in Adelaide.
The variation is due to a number of factors including timing of entry to the next phase of work under the Submarine Design Contract and lower than anticipated labour, major equipment procurement, travel and support contract costs.
</t>
  </si>
  <si>
    <t>Future Frigate - Design and Construction</t>
  </si>
  <si>
    <t>SEA 5000 Phase 1</t>
  </si>
  <si>
    <t>Offshore Patrol Vessel</t>
  </si>
  <si>
    <t>SEA 1180 Phase 1-A</t>
  </si>
  <si>
    <t>Maritime Operational Support Capability</t>
  </si>
  <si>
    <t>SEA 1654 Phase 3</t>
  </si>
  <si>
    <t>SEA01654PH3 is currently undertaking acceptance activities for the AAOR 2 (Australian Auxiliary Oiler Ship 2) in Fleet Base West, Western Australia (WA). The Prime Contractor advised of issues with the upgrade to the Navigation System in AOR2, and this has impacted the sailing and Ship Acceptance schedule. The Project therefore accepted a proposal that the sailing date would not occur until 20 May 21. This was to allow completion of the elevator installation and testing in Spain rather than as planned in WA. This change also contributed to a reduction in the Australian fit-out period with AOR2 Stalwart Ship Acceptance date remaining at 31 August 2021.
The project approved the revision of AOR2 acceptance delivery schedule (via CCP 133 postponement claim) on 30 July 2021. Delays to the ships have been due to the COVID-19 responses. These issues are still being managed. 
The project continues to manage the impact of delays and deficiencies with the few remaining ILS deliverables; training is now substantially complete, delivery of spares exceeds 93%, and the required Preventative Maintenance Documents have been issued. The seven (7) month warranty period for HMAS Supply was completed 20 July 2021.
The variation is due to delays with the Prime Contractor (Navantia) associated with the transfer of additional works from Spain to Australia as a result of COVID-19 restrictions in the Spain shipyard, and contract change proposals delays relating to final sparing deliveries. The Project encountered delays in Spain due to the COVID-19 pandemic restrictions in the Spain shipyard, however re scheduling activities will maintain the forecast end August 21 Ship Acceptance Milestone.</t>
  </si>
  <si>
    <t>Collins Sonar Capability Assurance Program</t>
  </si>
  <si>
    <t>SEA 1439 Phase 6</t>
  </si>
  <si>
    <t>Air Warfare Destroyer Program</t>
  </si>
  <si>
    <t>SEA 4000 Phase 3</t>
  </si>
  <si>
    <t>Additional Cape Class PB</t>
  </si>
  <si>
    <t>SEA 1445 Phase 1</t>
  </si>
  <si>
    <t xml:space="preserve">The project will procure six Evolved Cape Class Patrol Boats designed and manufactured by Austal Ships in Western Australia. They will be a supplementary capability for the current Armidale Class Patrol Boats until the introduction of the Arafura Class Offshore Patrol Vessels.
Currently, five of the six Evolved Cape Class Patrol Boats are under construction. During 2020-21, the project was impacted by schedule delays as a result of non-compliant aluminium and production workforce issues.
The variation is due to key payment milestones for 2020-21 not being achieved as a result of the schedule delays. These key payment milestones have been reprogrammed into 2021-22 and 2022-23. 
</t>
  </si>
  <si>
    <t>Submarine Escape Rescue &amp; Abandonmt System</t>
  </si>
  <si>
    <t>SEA 1354 Phase 1</t>
  </si>
  <si>
    <t>Pacific Patrol Boat Replacement</t>
  </si>
  <si>
    <t>SEA 3036 Phase 1</t>
  </si>
  <si>
    <t>Total—top 30 projects (gross plan)</t>
  </si>
  <si>
    <t>Other approved project gross plans</t>
  </si>
  <si>
    <t>Total—approved projects (gross plan)</t>
  </si>
  <si>
    <t>1. Differences between the approved project expenditure for the same project in Portfolio Budget Statements, Portfolio Additional Estimates Statements and the Defence Annual Report are primarily due to foreign exchange movements.</t>
  </si>
  <si>
    <t>2. The budget estimate 2020-21 was published in the Portfolio Budget Statements 2020-21.</t>
  </si>
  <si>
    <t>3. The revised estimate 2020-21 was published in the Portfolio Additional Estimates Statements 2020-21.</t>
  </si>
  <si>
    <t>4. The final plan 2020-21 is the final approved annual budget for the project, inclusive of variations for foreign exchange movements and changes to materiel acquisition agreements.</t>
  </si>
  <si>
    <t xml:space="preserve">5. Actual expenditure includes transactions in foreign currency applicable at the exchange rate at the time of the transaction. The budget estimate, revised estimate and final plan include foreign currency exposures converted using the budgeted exchange rates applicable to the respective budget update. </t>
  </si>
  <si>
    <t>6. Variation is difference between final plan 2020-21 and actual expenditure 2020-21.</t>
  </si>
  <si>
    <t>Web Tables D.1 Top 30 - Sustainment Products by expenditure 2020-21</t>
  </si>
  <si>
    <t>Product name</t>
  </si>
  <si>
    <t>Product 
environment/
number</t>
  </si>
  <si>
    <r>
      <t>Budget 
estimate 
2020-21</t>
    </r>
    <r>
      <rPr>
        <b/>
        <vertAlign val="superscript"/>
        <sz val="10"/>
        <color indexed="8"/>
        <rFont val="Arial Bold"/>
      </rPr>
      <t>1</t>
    </r>
    <r>
      <rPr>
        <b/>
        <sz val="10"/>
        <color indexed="8"/>
        <rFont val="Arial Bold"/>
      </rPr>
      <t xml:space="preserve">
$m</t>
    </r>
  </si>
  <si>
    <r>
      <t>Revised
estimate 
2020-21</t>
    </r>
    <r>
      <rPr>
        <b/>
        <vertAlign val="superscript"/>
        <sz val="10"/>
        <color indexed="8"/>
        <rFont val="Arial Bold"/>
      </rPr>
      <t>2</t>
    </r>
    <r>
      <rPr>
        <b/>
        <sz val="10"/>
        <color indexed="8"/>
        <rFont val="Arial Bold"/>
      </rPr>
      <t xml:space="preserve">
$m</t>
    </r>
  </si>
  <si>
    <t xml:space="preserve">Actual expenditure 2020-21
$m
</t>
  </si>
  <si>
    <t>Variation
$m</t>
  </si>
  <si>
    <t>Product update and explanation of variation 2020-21</t>
  </si>
  <si>
    <t>(a)</t>
  </si>
  <si>
    <t>(b)</t>
  </si>
  <si>
    <t>(b-a)</t>
  </si>
  <si>
    <t>CAF21</t>
  </si>
  <si>
    <t xml:space="preserve">The air combat and airborne electronic attack capability comprises a fleet of 24 F/A-18F Super Hornet and 11 EA-18G Growler aircraft, with associated support elements. The F/A-18F Super Hornet delivers air combat capability. The EA-18G Growler is an electronic attack aircraft capable of disrupting, deceiving or denying a broad range of military electronic systems, including radars and communications. Both capabilities are operated from RAAF Base Amberley QLD. 
In-service support arrangements are delivered through a combination of US Government Foreign Military Sales (FMS) arrangements and Australian Industry prime contracts with Boeing Defence Australia (platform stewardship), Raytheon Australia (training support) and General Electric International Incorporated (engine support). The F/A-18F Super Hornet and EA-18G Growler capabilities are upgraded through a 2 yearly spiral capability upgrade program delivered by the US Navy under the FMS arrangements. This includes upgrades to both aircraft hardware and software and associated training devices and aligns with the US Navy upgrade program. 
During 2020-21, spiral capability upgrades continued on both aircraft. The capabilities being introduced remain fully aligned with capability delivery paced by the US Navy program however schedule delays in some upgrades has also driven forecast expenditures to be slipped to future years resulting in a financial variation.
</t>
  </si>
  <si>
    <t>Multi Role Helicopter - TLH MRH90</t>
  </si>
  <si>
    <t>CA48</t>
  </si>
  <si>
    <t xml:space="preserve">The final MRH-90 [Taipan] multi-role helicopter production aircraft was accepted into service in July 2017.
In-Service Support is provided by a prime contract with Airbus Australia Pacific which expires in 2022. Work on the award term extension for support beyond 2022 is well advanced. 
The MRH-90 [Taipan] multi-role helicopter fleet is located at: 5th Aviation Regiment; 6th Aviation Regiment; Army Aviation Training Centre; 808 Squadron and Airbus Australia Pacific’s deeper maintenance facility in Brisbane. 
The MRH-90 is a capable aircraft and has effectively supported operations including the National Bushfire Emergency in 2019-20, Operation FIJI ASSIST and Operation NSW FLOOD ASSIST, however the fleet availability of the aircraft is not meeting expectations.
The variation is due to under achievement in Rate of Effort.
</t>
  </si>
  <si>
    <t>F-35 Joint Strike Fighter</t>
  </si>
  <si>
    <t>CAF30</t>
  </si>
  <si>
    <t>Airborne Early Warning and Control System - AEWC</t>
  </si>
  <si>
    <t>CAF20</t>
  </si>
  <si>
    <t xml:space="preserve">The airborne early warning and control capability comprises six E-7A Wedgetail aircraft and associated support elements operated from RAAF Base Williamtown NSW. Boeing Defence Australia (as the prime contracting partner) together with Boeing Defence Systems, Northrop Grumman Systems Corporation, and BAE Systems Australia, provide a performance based support arrangement for maintenance, logistics, engineering, training and program management in order to support the capability.
During 2020-21, the focus was on maintaining fleet mission capability and availability throughout the AIR 5077 Phase 5A modification program while continuing to assess, prioritise and address emerging security and obsolescence requirements and minor modifications to maintain the capability.
The variation is due to addressing unscheduled engine corrosion repairs and additional security and obsolescence modifications.
</t>
  </si>
  <si>
    <t>KC-30A Weapon System Multi-role Tanker Transport</t>
  </si>
  <si>
    <t>CAF22</t>
  </si>
  <si>
    <t>Armed Reconnaissance Helicopter Weapons System</t>
  </si>
  <si>
    <t>CA12</t>
  </si>
  <si>
    <t>CAF03</t>
  </si>
  <si>
    <t xml:space="preserve">The lead-in fighter training capability comprises 33 Hawk Mk127 aircraft and support systems operated from RAAF Bases Williamtown and Pearce. The Hawk aircraft fleet is supported and maintained by BAE Systems Australia as the in-service support contractor. Three Hawk simulators are supported and maintained by CAE.
During 2020-21, Defence worked closely with BAE Systems Australia and Rolls Royce PLC to remediate an engine issue. Other key activities included Government submissions and subsequent approvals to extend the Hawk planned withdrawal date from 2026 to 2032, a Hawk capability upgrade program (AIR5438 Phase 2) and an extension of the in-service support contract with BAE Systems Australia.
The variation is due to procurement of a Hawk consumables and expendables spares package.
</t>
  </si>
  <si>
    <t>MH-60R Seahawk Romeo Helicopter</t>
  </si>
  <si>
    <t>CN35</t>
  </si>
  <si>
    <t xml:space="preserve">The Maritime Combat Helicopter capability comprises 24 MH-60R Seahawk Romeo aircraft. The Seahawk Romeo capability is operated and supported from HMAS Albatross in Nowra, with eight embarked flights in Navy ships. The MH-60R Seahawk Romeo Weapon System is supported through Foreign Military Sales (FMS) agreements.
The Seahawk Romeo sustainment objective is to maximise commonality of configuration that will enhance interoperability and maintainability between the United States Navy and the Royal Australian Navy MH-60R Maritime Combat Helicopter Fleet.
The variation is due to FMS disbursement variations under accrual accounting including an FMS exchange rate credit, a planned sonobuoy procurement not achieved and lower than forecast spares and repairs deliveries to date. Capability has been retained at the levels required by Navy.
</t>
  </si>
  <si>
    <t>P-8A Poseidon Maritime Surveillance Aircraft</t>
  </si>
  <si>
    <t>CAF35</t>
  </si>
  <si>
    <t>The maritime patrol and response capability comprises of 12 P-8A Poseidon aircraft and support systems operated from RAAF Base Edinburgh, South Australia. The support elements are inclusive of three Mobile Tactical Operation Centres (including deployable fly away kits) and various training support systems. The aircraft fleet size will increase to 14 aircraft in FY 24-25 under AIR7000 Phase 2B. 
The P-8A Poseidon is supported by via a Cooperative Program with the United States Navy, and a through-life support contract with Boeing Defence Australia (with Airbus Australia Pacific as a principal sub-contractor). 
During 2020-21, the through-life sustainment construct was matured, while maintaining performance requirements. 
The variation is due to the re-phasing of a number of approved activities scheduled in later financial years into 2021-22 and 2022-23.</t>
  </si>
  <si>
    <t>C-17 Heavy Air Lift Weapons System</t>
  </si>
  <si>
    <t>CAF19</t>
  </si>
  <si>
    <t xml:space="preserve">The heavy airlift capability comprises eight C-17A Globemaster III aircraft and associated support elements (including a flight simulator) operated from RAAF Base Amberley QLD. The majority of sustainment support for aircraft and training systems is provided via US Air Force Foreign Military Sales global support arrangements for the worldwide C-17A Globemaster fleet. These global sustainment arrangements are supplemented by a contract with Boeing Defence Australia for support services.
During 2020-21, the US Air Force Support contract changes have progressed and are expected to come into effect in 4th quarter 2021. C-17 performance requirements have been met throughout the period. 
The variation is due to delays to the engine repair throughput rates. </t>
  </si>
  <si>
    <t>C130J-30 Weapon System</t>
  </si>
  <si>
    <t>CAF06</t>
  </si>
  <si>
    <t xml:space="preserve">The medium airlift capability consists of 12 C-130J Hercules aircraft and associated support elements (including a flight simulator) operated from RAAF Base Richmond NSW. The capability is supported by two prime performance based contracts: Airbus Australia Pacific provides deeper level maintenance, logistics and engineering support for the aircraft, and StandardAero provides support for the propulsions system. 
During 2020-21, key activities conducted for the year included completion of the enhanced air-land integration and implementing improvements in propulsion availability and reliability. Additional unplanned major repairs were also conducted on a couple of aircraft. 
The variation is primarily due to additional unplanned repair activities, support to capability modifications, and the procurement of additional propulsion spares to reduce supply chain risk.
</t>
  </si>
  <si>
    <t>CAF37</t>
  </si>
  <si>
    <t xml:space="preserve">The project AIR 5428 Phase 1 is establishing the Pilot Training System which comprises 49 turbo prop aircraft, seven (7) flight training devices, six (6) cockpit procedural trainers, mission pre-briefing debriefing systems, personal learning devices, learning environment and courseware. This capability provides an integrated fixed wing pilot training system for ab-initio pilots and qualified flying instructors for Navy, Army and Air Force.
The variation is due to fewer-than-expected survey and quote activities being progressed.
</t>
  </si>
  <si>
    <t>F/A-18 Hornet Weapon System</t>
  </si>
  <si>
    <t>CAF02</t>
  </si>
  <si>
    <t xml:space="preserve">The Classic Hornet air combat capability has been drawn down to 15 F/A-18A/B aircraft and related support systems operated from RAAF Base Tindal NT. The fleet size has been progressively reduced since 2018 as the platform approaches Planned Withdrawal Date of December 2021. 
The Classic Hornet is supported by Boeing Defence Australia as the weapon system support integrator, together with a broad range of other Defence Industry providers, including General Electric, BAE Systems Australia, Raytheon Australia, RUAG Australia, and Cubic Defense Applications.
The variation is due to a combination of cost-efficiency measures through increased spares utilisation from retired aircraft and reduced spares consumption. 
</t>
  </si>
  <si>
    <t>Wide Area Surveillance (OTHR)</t>
  </si>
  <si>
    <t>CAF13</t>
  </si>
  <si>
    <t xml:space="preserve">The Wide Area Surveillance Capability consists of three Over-The-Horizon-Radars based in Longreach, Queensland; Laverton, Western Australia; and Alice Springs, Northern Territory that are collectively known as the Jindalee Operational Radar Network (JORN). Operational maintenance and support to JORN is provided by BAE Systems Australia. The Wide Area Surveillance product schedule also includes support to Overhead Persistent Infrared and C-Band Radar space surveillance capabilities. 
This variation is due to minor delays to a small number of survery and quote activities.
</t>
  </si>
  <si>
    <t>C27J Spartan Battlefield Airlifters</t>
  </si>
  <si>
    <t>CAF34</t>
  </si>
  <si>
    <t xml:space="preserve">The C-27J Spartan capability comprises ten aircraft and related support systems operated from RAAF Base Amberley. The C-27J Spartan is supported by two prime performance based contracts: Northrop Grumman Australia - Technology Services provides logistics and engineering support for the aircraft and StandardAero Limited provides support for the propulsions system. 
During 2020-21, initiatives to improve overall C-27J Spartan engineering and logistics systems responsiveness were progressed which supported increased serviceable aircraft numbers and an increased flying rate of effort. Further initiatives have been identified for implementation beyond 2020-21.
The variation is due to increased investments in aircraft spares as part of maturing the supply chains for the C-27J. 
</t>
  </si>
  <si>
    <t>Command Support Systems - Battlespace</t>
  </si>
  <si>
    <t>CA33</t>
  </si>
  <si>
    <t>Battlespace Communication Systems</t>
  </si>
  <si>
    <t>CA31</t>
  </si>
  <si>
    <t>Command and Intelligence Systems</t>
  </si>
  <si>
    <t>CA40</t>
  </si>
  <si>
    <t xml:space="preserve">The Command and Intelligence Systems product schedule sustains deployable command and intelligence systems, including software applications, deployable hardware systems and specialist military equipment. 
The variation is due to the decision by Defence in 2020-21 to decommission the Special Operations Network. This required the procurement of new equipment for archival systems, stock take and data capture actions.
</t>
  </si>
  <si>
    <t>Air Component Command and Intelligence Systems</t>
  </si>
  <si>
    <t>CAF16</t>
  </si>
  <si>
    <t xml:space="preserve">CAF16 sustains Air Command, Control, Computers and Information systems to achieve Joint Combined battlespace effects. CAF16 provides direct support to the operations of the Air and Space Centre. The product schedule integrates and sustains networks and command and control enablers for Air Force, Navy, Army and Joint Operations Command to deliver a whole of Defence Air Command and Control capability. The products and services are delivered through support contracts with several Australian companies.
The variation is due to the early procurement of Windows 10 Defence Secret Network (DSN) computers that were initially scheduled for procurement in 2021-22.
</t>
  </si>
  <si>
    <t>Explosive Ordnance - Army Munitions Branch</t>
  </si>
  <si>
    <t>CA59</t>
  </si>
  <si>
    <t xml:space="preserve">The Army Munitions and Guided Weapons product schedule supports Army's explosive ordnance inventory which consists of small arms ammunition, pyrotechnics, mortar and artillery ammunition, special purpose ammunition, demolitions stores and Army guided weapons. Guided weapons are the Javelin anti-tank missile, RBS 70 Bolide Missile anti-aircraft missile and the AGM114 Air to Ground missile. Navy and Air Force also use some of these items, such as small arms ammunition and demolition stores.
During 2020-21, the product reviewed and rationalised the Land Explosive Ordnance inventory, with a reduction of the number of explosive ordnance types where appropriate. It also progressed the consolidation of Life Cycle Management Plans for families of explosive ordnance to improve inventory planning and budget management, and facilitate transition to new capabilities being procured through major projects.
CA59 was removed as a CASG Product of Interest in May 2021.
The variation is primarily due to joint proof experimental testing valued at around $5m being funded by another Defence support unit without drawing on the funds in this product.
</t>
  </si>
  <si>
    <t>Navy Explosive Ordnance</t>
  </si>
  <si>
    <t>CN54</t>
  </si>
  <si>
    <t>Explosive Ordnance Manufacturing Facilities</t>
  </si>
  <si>
    <t>CJC01</t>
  </si>
  <si>
    <t>ADF Clothing</t>
  </si>
  <si>
    <t>CA39</t>
  </si>
  <si>
    <t xml:space="preserve">ADF Clothing comprises over 16,000 line items of uniform, footwear and other items supplied by the textile, clothing and footwear industry.
During 2020-21, key achievements included:
• the ongoing enhancement of the Standard Combat Uniform, including development and acceleration of the introduction of the new Maritime Multicam Pattern Uniform to Navy utilising Government economic stimulus funding;
• continued development of the ADF Combat Boot range, including a new boot for Army aviators;
• support to the Women in Combat initiative including: development of female specific fit combat uniforms, the introduction of a female specific combat boot option and procurement of female-specific flying clothing;
• introduction of a new General Duties Dress option for ADF women as part of the range of service dress uniforms;
• refurbishment and replacement of ceremonial items for the Air Force centenary in March 2021; and
• ongoing procurement to meet clothing and footwear requirements for the ADF's operations and raise, train and sustain activities.
The variation relates to minor delays in the delivery of a number of non-combat clothing line items due to manufacturing and shipping delays under COVID-19 conditions.
</t>
  </si>
  <si>
    <t>Collins Class Submarine</t>
  </si>
  <si>
    <t>CN10</t>
  </si>
  <si>
    <t>Anzac Class Frigate</t>
  </si>
  <si>
    <t>CN02</t>
  </si>
  <si>
    <t xml:space="preserve">The support objective is to maintain the materiel capability of the eight Anzac Class Frigates through the provision of materiel support and ongoing maintenance of the ships and associated equipment, systems and operator training facilities.
During 2020-21, all scheduled Anzac Class maintenance activities, along with the ongoing installation and integration activities associated with the Anzac Midlife Capability Assurance Programme inclusive of Platform Systems Remediation, project SEA 1442 Phase 4 (Maritime Communications Modernisation Project), and project SEA 1448 Phase 4B (Anzac Air Search Radar Replacement) were completed on HMAS Warramunga with HMA Ships Perth and Toowoomba progressing to schedule.
The variation is due to additional expenditure required to address critical maintenance requirements. There was no impact to ship availability.
</t>
  </si>
  <si>
    <t>Destroyer Designated Guided (Air Warfare)</t>
  </si>
  <si>
    <t>CN40</t>
  </si>
  <si>
    <t xml:space="preserve">The support objective is to maintain the materiel capability of the in-service Hobart Class Destroyers through the provision of materiel support and ongoing maintenance of the ships and associated equipment, systems and operator training facilities. 
During 2020-21, all scheduled Hobart class maintenance activities for the three in-service ships were conducted as planned. This included preparation of HMAS Sydney to undertake its Combat System Qualification Trials which were conducted in the first half of 2021.
The variation is due to lower than anticipated engineering and maintenance costs as the ships entered service. There was no impact to ship availability.
</t>
  </si>
  <si>
    <t>Canberra Class Landing Helicopter Dock</t>
  </si>
  <si>
    <t>CN34</t>
  </si>
  <si>
    <t xml:space="preserve">The support objective is to maintain the materiel capability of the two Canberra Class Landing Helicopter Dock vessels and 12 Landing Helicopter Dock Landing Craft, through the provision of materiel support and ongoing maintenance of the ships and associated equipment, systems and operator training facilities.
During 2020-21, all scheduled maintenance activities on the capability were undertaken. This included the major LHD docking maintenance period for HMAS Canberra in which the newly manufactured/upgraded pods and new propeller design were fitted, as well as commencing the same docking maintenance period for HMAS Adelaide in Q4. In addition, finalisation of platform and support system remediation activities conducted under project JP2048 Phase 4A/B was conducted, together with ramping up preparations to support the intended LHD Capability Assurance Program to be conducted through Project SEA 2048 Phase 6.
The variation is due to increased maintenance undertaken on the capability associated with the earlier scheduling of the HMAS Adelaide docking. There was no impact to ship availability.
</t>
  </si>
  <si>
    <t>Armidale Class Patrol Boat</t>
  </si>
  <si>
    <t>CN09</t>
  </si>
  <si>
    <t>Maritime Cross Platform</t>
  </si>
  <si>
    <t>CN49</t>
  </si>
  <si>
    <t>LSD Capability Assurance Program</t>
  </si>
  <si>
    <t>CN56</t>
  </si>
  <si>
    <t xml:space="preserve">The support objective is to deliver a Capability Assurance Program of upgrades and platform remediation activities for HMAS Choules, in order to assure the vessel's operations out to the Planned Withdrawal Date of 2031.
The majority of the 50 discrete activities within the Program are incorporated in HMAS Choules' planned maintenance periods, the largest of which is the refit period commencing in 2021-22. During 2020-21, the focus was on mitigating the extensive workload planned for this refit period by conducting early tasking, design, logistics support, procurement and installation activities.
The variation is due to revised concept designs requiring additional investigation and design work prior to major procurements, and the rescheduling of some activities into later years. There was no impact to ship availability.
</t>
  </si>
  <si>
    <t>Other Approved Sustainment Product</t>
  </si>
  <si>
    <t>Total Sustainment Product Funds Available</t>
  </si>
  <si>
    <t>Support to Operations</t>
  </si>
  <si>
    <t>Total Sustainment and Operations Funding</t>
  </si>
  <si>
    <t>1. The budget estimate for 2020-21 was published in the Portfolio Budget Statements 2020-21.</t>
  </si>
  <si>
    <t>Web Table D.3: Top 30 acquisition projects budget status, 2020-21</t>
  </si>
  <si>
    <t>Project Number and Name</t>
  </si>
  <si>
    <r>
      <t xml:space="preserve">(a)
Total Government Approved Budget as at Second Pass </t>
    </r>
    <r>
      <rPr>
        <b/>
        <vertAlign val="superscript"/>
        <sz val="10"/>
        <rFont val="Arial"/>
        <family val="2"/>
      </rPr>
      <t xml:space="preserve">1,2 
</t>
    </r>
    <r>
      <rPr>
        <b/>
        <sz val="10"/>
        <rFont val="Arial"/>
        <family val="2"/>
      </rPr>
      <t>$m</t>
    </r>
  </si>
  <si>
    <r>
      <t xml:space="preserve">(b)
Subsequent Government Approvals </t>
    </r>
    <r>
      <rPr>
        <b/>
        <vertAlign val="superscript"/>
        <sz val="10"/>
        <rFont val="Arial"/>
        <family val="2"/>
      </rPr>
      <t>3</t>
    </r>
    <r>
      <rPr>
        <b/>
        <sz val="10"/>
        <rFont val="Arial"/>
        <family val="2"/>
      </rPr>
      <t xml:space="preserve"> 
$m</t>
    </r>
  </si>
  <si>
    <t>(c) 
Price Indexation 
$m</t>
  </si>
  <si>
    <t>(d) 
Foreign Exchange Variation 
$m</t>
  </si>
  <si>
    <r>
      <t xml:space="preserve">(e) 
Real Cost / Scope Variation </t>
    </r>
    <r>
      <rPr>
        <b/>
        <vertAlign val="superscript"/>
        <sz val="10"/>
        <rFont val="Arial"/>
        <family val="2"/>
      </rPr>
      <t>4</t>
    </r>
    <r>
      <rPr>
        <b/>
        <sz val="10"/>
        <rFont val="Arial"/>
        <family val="2"/>
      </rPr>
      <t xml:space="preserve"> 
$m</t>
    </r>
  </si>
  <si>
    <r>
      <t xml:space="preserve">(f) 
Transfers </t>
    </r>
    <r>
      <rPr>
        <b/>
        <vertAlign val="superscript"/>
        <sz val="10"/>
        <rFont val="Arial"/>
        <family val="2"/>
      </rPr>
      <t>5</t>
    </r>
    <r>
      <rPr>
        <b/>
        <sz val="10"/>
        <rFont val="Arial"/>
        <family val="2"/>
      </rPr>
      <t xml:space="preserve"> 
$m</t>
    </r>
  </si>
  <si>
    <r>
      <t xml:space="preserve">(g) 
Budgetary Adjustments </t>
    </r>
    <r>
      <rPr>
        <b/>
        <vertAlign val="superscript"/>
        <sz val="10"/>
        <rFont val="Arial"/>
        <family val="2"/>
      </rPr>
      <t>6</t>
    </r>
    <r>
      <rPr>
        <b/>
        <sz val="10"/>
        <rFont val="Arial"/>
        <family val="2"/>
      </rPr>
      <t xml:space="preserve"> 
$m</t>
    </r>
  </si>
  <si>
    <t>(h) 
Budget Cost Savings 
$m</t>
  </si>
  <si>
    <t>AIR 6000 Phase 2A/B - New Air Combat Capability</t>
  </si>
  <si>
    <t>AIR 7000 Phase 1B - Multi-mission Unmanned Aircraft System</t>
  </si>
  <si>
    <t>AIR 7000 Phase 2 - Maritime Patrol and Response Aircraft System</t>
  </si>
  <si>
    <t>AIR 9000 Phase 8 - Future Naval Aviation Combat System (FNACS)</t>
  </si>
  <si>
    <t>AIR 5077 Phase 5A - Airborne Early Warning &amp; Control (AEW&amp;C) Interoperability Compliance Upgrade</t>
  </si>
  <si>
    <t>AIR 5349 Phase 6-G2/A - Advanced Growler Development</t>
  </si>
  <si>
    <t>AIR 9000 Phase 2 - Multi-Role Helicopter (MRH)</t>
  </si>
  <si>
    <t>AIR 5349 Phase 3 - Growler Airborne Electronic Attack Capability</t>
  </si>
  <si>
    <t>AIR 5428 Phase 1 - Pilot Training System</t>
  </si>
  <si>
    <t>AIR 5431 Phase 3 - Civil Military Air Traffic System (CMATS)</t>
  </si>
  <si>
    <t>LAND 200 Phase 2-A - Battlefield Command Systems (Tranche 2)</t>
  </si>
  <si>
    <t>JP 2072 Phase 2B - Battlespace Communications System (Land)</t>
  </si>
  <si>
    <t>LAND 400 Phase 2 - Mounted Combat Reconnaissance Capability</t>
  </si>
  <si>
    <t>LAND 121 Phase 4 - Project Overlander - Protected Mobility Vehicle-Light</t>
  </si>
  <si>
    <t>LAND 121 Phase 3B - Medium and Heavy Capability (MHC), Field Vehicles, Modules and Trailers (FVMT)</t>
  </si>
  <si>
    <t>LAND 19 Phase 7B-G2/A - Ground Based Air &amp; Missile Defence Enhancement</t>
  </si>
  <si>
    <t>AIR 6000 Phase 5 - FUTURE AIR TO AIR WEAPONS FOR THE NACC</t>
  </si>
  <si>
    <t>LAND 121 Phase 5 - Tactical Training Vehicles</t>
  </si>
  <si>
    <t>JP 2110 Phase 1B - Chem, Biol, Rad, Nuclear Defence</t>
  </si>
  <si>
    <t>AIR 6000 Phase 3 - Weapons &amp; Countermeasures for ACC</t>
  </si>
  <si>
    <t>SEA 1300 Phase 1 - Navy Guided Weapons Sub-Program</t>
  </si>
  <si>
    <t>SEA 1000 Phase 1B - Future Submarine Design and Construction</t>
  </si>
  <si>
    <t>SEA 5000 Phase 1 - Future Frigate - Design and Construction</t>
  </si>
  <si>
    <t>SEA 1180 Phase 1-A - Offshore Patrol Vessel</t>
  </si>
  <si>
    <t>SEA 1654 Phase 3 - Maritime Operational Support Capability</t>
  </si>
  <si>
    <t>SEA 1439 Phase 6 - Collins Sonar Capability Assurance Program</t>
  </si>
  <si>
    <t>SEA 4000 Phase 3 - Air Warfare Destroyer Program</t>
  </si>
  <si>
    <t>SEA 1445 Phase 1 - Additional Cape Class PB</t>
  </si>
  <si>
    <t>SEA 1354 Phase 1 - Submarine Escape Rescue &amp; Abandonmt System</t>
  </si>
  <si>
    <t>SEA 3036 Phase 1 - Pacific Patrol Boat Replacement</t>
  </si>
  <si>
    <t>Total $m / Total %</t>
  </si>
  <si>
    <t xml:space="preserve">1. Total Government Approved Budget as at Second Pass represents the initial and/or second pass approved budget amount for the project, loaded in the Defence Corporate Budget Management System. </t>
  </si>
  <si>
    <t xml:space="preserve">2. Major capital equipment projects are managed in two stages: a definition stage, which is funded at first pass, and an acquisition stage, which is funded at second pass.  There also may be multiple passes through Government in obtaining approvals for the various phases of a project.  </t>
  </si>
  <si>
    <t>3. Subsequent Government Approvals represents all subsequent Government Approvals since the Original and/or Second Pass Government Approval and endorsement.</t>
  </si>
  <si>
    <t>4. The ‘Real Cost/Scope Variation’ column shows any real cost/scope increase or decrease provided to address a formal scope increase or decrease.</t>
  </si>
  <si>
    <t>5. The ‘Transfers’ column reflects the total budget transfers to another project, Service Delivery Group, or to sustainment, with no net change to the existing project approval.</t>
  </si>
  <si>
    <t>6. The ‘Budgetary Adjustments’ column shows all other real variations.</t>
  </si>
  <si>
    <t>7. Approved project expenditure amounts are rounded to nearest $m. Differences between the approved project expenditure for the same project in Portfolio Budget Statements, Portfolio Additional Estimates Statements and the Defence annual report are primarily due to foreign exchange movements.</t>
  </si>
  <si>
    <t>8. Figures may not add due to rounding.</t>
  </si>
  <si>
    <t>Web Table D.6: Performance of capital facilities projects, 2020-21</t>
  </si>
  <si>
    <t>Status key</t>
  </si>
  <si>
    <r>
      <rPr>
        <b/>
        <sz val="8"/>
        <rFont val="Arial"/>
        <family val="2"/>
      </rPr>
      <t>Met</t>
    </r>
    <r>
      <rPr>
        <sz val="8"/>
        <rFont val="Arial"/>
        <family val="2"/>
      </rPr>
      <t>—All targets were met or executed.</t>
    </r>
  </si>
  <si>
    <r>
      <rPr>
        <b/>
        <sz val="8"/>
        <rFont val="Arial"/>
        <family val="2"/>
      </rPr>
      <t>Substantially met</t>
    </r>
    <r>
      <rPr>
        <sz val="8"/>
        <rFont val="Arial"/>
        <family val="2"/>
      </rPr>
      <t>—Targets were mostly met and any issues were being managed.</t>
    </r>
  </si>
  <si>
    <r>
      <rPr>
        <b/>
        <sz val="8"/>
        <rFont val="Arial"/>
        <family val="2"/>
      </rPr>
      <t>Partially met</t>
    </r>
    <r>
      <rPr>
        <sz val="8"/>
        <rFont val="Arial"/>
        <family val="2"/>
      </rPr>
      <t>—Some targets were met and any issues were being managed.</t>
    </r>
  </si>
  <si>
    <r>
      <rPr>
        <b/>
        <sz val="8"/>
        <rFont val="Arial"/>
        <family val="2"/>
      </rPr>
      <t>Not met</t>
    </r>
    <r>
      <rPr>
        <sz val="8"/>
        <rFont val="Arial"/>
        <family val="2"/>
      </rPr>
      <t>—No or minimal progress was made against targets.</t>
    </r>
  </si>
  <si>
    <t>Status</t>
  </si>
  <si>
    <t>2020-21 Achievements</t>
  </si>
  <si>
    <t>New Air Combat Capability Facilities Project (AIR 6000 Phase 2A/B)</t>
  </si>
  <si>
    <t>Various</t>
  </si>
  <si>
    <t>Substantially Met</t>
  </si>
  <si>
    <t>This project is providing new and upgraded facilities and infrastructure to support the introduction of the Joint Strike Fighter at RAAF Base Williamtown, NSW, and RAAF Base Tindal, NT with support facilities and infrastructure at Defence Establishment Myambat, NSW. The majority of the works are complete with the exception of constructing a warehouse, auxiliary runway works, and a second high voltage feeder. This project was completed in early 2021.</t>
  </si>
  <si>
    <t>Enhanced Land Force (ELF) Stage 2</t>
  </si>
  <si>
    <t xml:space="preserve">This project provided modern purpose-built facilities and supporting infrastructure for the 8th/9th Battalion, the Royal Australian Regiment and supporting elements of the Army's 7th Brigade at Gallipoli Barracks in Enoggera, Brisbane, QLD. This project included the construction of new and refurbished accommodation and training facilities, as well as common use facilities and site infrastructure upgrades at Enoggera and other Defence sites across four States and both mainland Territories.
Facilities at Townsville, Singleton, Duntroon and Watsonia provide modern accommodation and supporting infrastructure for increased Army career training. In Sydney, at RAAF Bases Amberley and Edinburgh, and at nine other Defence Training Areas, new and refurbished facilities with site infrastructure upgrades have been provided for Army and joint enabling elements supporting the Enhanced Land Force capabilities.
All works are complete with the exception of works at Cultana Training Area, which includes the delivery of a wash point approved as part of the Hardened Networked Army facilities project. Construction was completed in early 2021. </t>
  </si>
  <si>
    <t>Met</t>
  </si>
  <si>
    <t xml:space="preserve">This program will address functional deficiencies, capacity constraints and non-compliances with facilities and infrastructure, and deliver airfield improvements at RAAF Base Tindal, NT. This project commenced construction in late 2020 and is scheduled for completion in late 2027. </t>
  </si>
  <si>
    <t xml:space="preserve">Navy Capability Infrastructure Sub-program: Hunter Class Frigate Program Facilities (SEA 5000 Phase 1) </t>
  </si>
  <si>
    <t>This project is providing upgraded facilities and infrastructure to support the introduction of the new Hunter Class Frigates to replace the current Anzac Class Frigates at HMAS Watson and the Garden Island Defence Precinct, NSW; St Kilda and Osborne Naval Shipyard, SA; and HMAS Stirling and Henderson Maritime Precinct, WA. This project commenced construction in mid 2021 and is scheduled for completion in mid 2026.</t>
  </si>
  <si>
    <t xml:space="preserve">Navy Capability Infrastructure Sub-program: Offshore Patrol Vessel (OPV) Facilities (SEA 1180 Phase 1) </t>
  </si>
  <si>
    <t>This project is providing berthing, training, maintenance, logistics, and support facilities to support the introduction into service of 12 new OPVs at HMAS Coonawarra, NT; HMAS Cairns, QLD; and HMAS Stirling and Henderson Maritime Precinct, WA. This project commenced construction in early 2021 and is scheduled for completion in mid 2027.</t>
  </si>
  <si>
    <t>Maritime Patrol Aircraft Replacement (AIR 7000 Phase 2B)</t>
  </si>
  <si>
    <t>This project is providing new and upgraded facilities and infrastructure to support the introduction of the P-8A aircraft at RAAF Base Edinburgh SA, RAAF Base Townsville QLD, RAAF Base Pearce WA, and RAAF Base Darwin NT, as well as additional explosive ordnance facilities at HMAS Stirling, WA. This project is scheduled for completion in mid 2022.</t>
  </si>
  <si>
    <t>This program is upgrading critical base infrastructure, improving the working environment, delivering new facilities, and supporting future growth on the Larrakeyah Defence Precinct, NT. This program is also delivering a new wharf, fuel storage and refuelling capabilities to support Navy’s major surface combatant ships operating in the north of Australia.  This project is scheduled for completion by mid 2023.</t>
  </si>
  <si>
    <r>
      <t xml:space="preserve">HMAS </t>
    </r>
    <r>
      <rPr>
        <i/>
        <sz val="8"/>
        <color indexed="8"/>
        <rFont val="Arial"/>
        <family val="2"/>
      </rPr>
      <t>Cerberus</t>
    </r>
    <r>
      <rPr>
        <sz val="8"/>
        <color indexed="8"/>
        <rFont val="Arial"/>
        <family val="2"/>
      </rPr>
      <t xml:space="preserve"> Redevelopment</t>
    </r>
  </si>
  <si>
    <t>This project is upgrading engineering services, refurbishing living-in-accommodation, constructing a new logistics precinct, upgrading the School of Survivability and Ship Safety, upgrading the gym, refurbishing training facilities and galley, and demolishing redundant buildings at HMAS Cerberus, VIC. This project is scheduled for completion by mid 2023.</t>
  </si>
  <si>
    <r>
      <t xml:space="preserve">HMAS </t>
    </r>
    <r>
      <rPr>
        <i/>
        <sz val="8"/>
        <color indexed="8"/>
        <rFont val="Arial"/>
        <family val="2"/>
      </rPr>
      <t>Watson</t>
    </r>
    <r>
      <rPr>
        <sz val="8"/>
        <color indexed="8"/>
        <rFont val="Arial"/>
        <family val="2"/>
      </rPr>
      <t xml:space="preserve"> Redevelopment</t>
    </r>
  </si>
  <si>
    <t xml:space="preserve">This project is addressing functionality deficiencies, capacity constraints, and non-compliances in facilities and infrastructure at HMAS Watson, Sydney, NSW. This project is scheduled for completion by early 2027. </t>
  </si>
  <si>
    <t>Air Traffic Control Complex Infrastructure Project and Fixed Base Defence Air Traffic Management and Control System (AIR 5431 Phases 2 &amp; 3)</t>
  </si>
  <si>
    <t>This project is providing facilities in support of replacement Air Traffic Management Surveillance, Command and Control Systems under AIR 5431 Phases 2 and 3, incorporating the replacement of aged and degraded Air Traffic Control Towers, at 12 bases. All scope elements are complete, except for RAAF Base Darwin and HMAS Albatross, which are scheduled for completion by late 2021, and the demolition of redundant facilities, which is due for completion in late 2024.</t>
  </si>
  <si>
    <t>Substantially met</t>
  </si>
  <si>
    <t>This project is providing facilities at RAAF Base Amberley, QLD to accommodate and support the operation of the new C-27J Battlefield Airlifter aircraft. The works are complete except for resolving minor defects, which are scheduled for completion by mid 2021.</t>
  </si>
  <si>
    <r>
      <t xml:space="preserve">HMAS </t>
    </r>
    <r>
      <rPr>
        <i/>
        <sz val="8"/>
        <color indexed="8"/>
        <rFont val="Arial"/>
        <family val="2"/>
      </rPr>
      <t>Stirling</t>
    </r>
    <r>
      <rPr>
        <sz val="8"/>
        <color indexed="8"/>
        <rFont val="Arial"/>
        <family val="2"/>
      </rPr>
      <t xml:space="preserve"> Redevelopment Stage 3A</t>
    </r>
  </si>
  <si>
    <t xml:space="preserve">This project is upgrading and refurbishing existing critical shortfalls to infrastructure and facilities at HMAS Stirling, WA. The works are complete except for undertaking a final commissioning activity scheduled for completion in mid 2021. </t>
  </si>
  <si>
    <t>AIR555 Phase 1 Airborne Intelligence Surveillance Reconnaissance Electronic Warfare Capability Facilities Works</t>
  </si>
  <si>
    <t>This project will provide fit for purpose facilities and infrastructure to support the introduction into service of the MC-55A Peregrine Airborne Intelligence Surveillance Reconnaissance Electronic Warfare capability at RAAF Base Edinburgh, SA; RAAF Base Darwin, NT; RAAF Base Townsville, QLD; and Territory of Cocos (Keeling) Islands. This project commenced construction in late 2020 and is scheduled for completion by mid 2024.</t>
  </si>
  <si>
    <t>This project is providing upgraded wharves and engineering services to address condition, capacity and compliance issues at the Garden Island Defence Precinct, Sydney, NSW. This project is scheduled for completion by early 2024.</t>
  </si>
  <si>
    <t>LAND 121 Stage 2A</t>
  </si>
  <si>
    <t>This project is providing facilities across 12 bases to sustain the B-vehicle fleet in accordance with the Basis of Issue for Army, the Royal Australia Air Force, and Joint Logistics Command. These facilities will maintain (workshops and repair parts storage), support (fuel points, loading ramps, wash points and weighbridges), and sustain (shelters and hardstand) the LAND 121 vehicles. This project is scheduled for completion by late 2021.</t>
  </si>
  <si>
    <t>This project is sustaining and improving the functionality and capability of 
RAAF Base Williamtown, NSW, including upgrading or replacing critical ageing infrastructure to meet future requirements. This project is scheduled for completion by late 2021.</t>
  </si>
  <si>
    <t>This project is addressing critical structural, condition and engineering services risks on the Cruiser and Oil wharves at the Garden Island Defence Precinct, Sydney, NSW. This project is scheduled for completion in late 2021.</t>
  </si>
  <si>
    <t>Armoured Fighting Vehicles Facilities Program Stage 1</t>
  </si>
  <si>
    <t>Stage 1 of this program will provide fit for purpose facilities and infrastructure to support, sustain, and train Army personnel on the next generation of Armoured Fighting Vehicles capability at Lavarack Barracks, QLD; Edinburgh Defence Precinct, SA; and Puckapunyal Military Area, VIC. Stage 1  is scheduled for completion in mid 2023.</t>
  </si>
  <si>
    <t>Explosive Ordnance Logistics Reform Program</t>
  </si>
  <si>
    <t>This project is addressing explosive ordnance storage capacity shortfalls through delivery of new and enhanced explosive ordnance facilities at 11  bases. This project is complete except for demolition at three sites, which is scheduled for completion in late 2021.</t>
  </si>
  <si>
    <t>Navy Capability Infrastructure Sub-program: Maritime Operational Support Capability Facilities (SEA 1654 Phase 3)</t>
  </si>
  <si>
    <t>This project is providing new and upgraded facilities and infrastructure to support the introduction of the Supply Class Auxiliary Oiler Replenishment vessels at HMAS Stirling, WA, and Randwick Barracks and the Garden Island Defence Precinct, NSW. This project is scheduled for completion in mid 2023.</t>
  </si>
  <si>
    <t>This project is remediating waterside infrastructure at the Point Wilson Explosive Area, VIC to enable the recommencement of bulk Explosive Ordnance importation operations. This project will refurbish the existing 2.4 km jetty, and provide an entirely new wharf, amenities building, landside infrastructure and engineering services. This project is scheduled for completion by late 2022.</t>
  </si>
  <si>
    <t>Joint Health Command Garrison Facilities Upgrades</t>
  </si>
  <si>
    <t>This project is providing fit for purpose, contemporary Garrison Health Facilities at 13 bases around Australia. This project is scheduled for completion in late 2021.</t>
  </si>
  <si>
    <t>Land 121 Phase 5B Facilities Project</t>
  </si>
  <si>
    <t>This project will provide fit for purpose facilities and infrastructure to support and sustain vehicles, modules, and trailers being procured. This project commenced construction in mid 2021 and is scheduled for completion by mid 2024.</t>
  </si>
  <si>
    <t>Airfield Capital Works P0007 (East Sale, Gingin and Oakey)</t>
  </si>
  <si>
    <t>This project is providing major maintenance to aircraft pavements and airfield lighting at RAAF Bases East Sale VIC and Gingin WA, and Army Aviation Centre Oakey QLD. This project is scheduled for completion by late 2021.</t>
  </si>
  <si>
    <t>This project is redeveloping the Shoalwater Bay Training Area, QLD to support the introduction of amphibious capability, and ensure sustainability into the future through airfield, road and creek crossing upgrades; and new camp, field hospital infrastructure, and training facilities. The project is scheduled for completion by late 2021.</t>
  </si>
  <si>
    <t>This project is providing infrastructure to support and ensure ongoing communications capability at HMAS Harman, ACT through expansion and fit out of existing facilities. This project is scheduled for completion by early 2022.</t>
  </si>
  <si>
    <t>This project is delivering new facilities at Defence Establishment Orchard Hills, NSW to enhance the maintenance of existing and new guided weapons. This project is scheduled for completion by late 2021.</t>
  </si>
  <si>
    <t>Airfield Capital Works P0006 (Curtin, Tindal and Townsville)</t>
  </si>
  <si>
    <t>This project is providing major maintenance to aircraft pavements and airfield lighting at RAAF Bases Curtin WA, Tindal NT and Townsville QLD. This project is scheduled for completion by mid 2022.</t>
  </si>
  <si>
    <t>This project is providing essential building and engineering services upgrades to extend the life of buildings R5 and R6 at Russell Offices, ACT. The works are complete except for close-out activities, which are scheduled for completion by mid 2021.</t>
  </si>
  <si>
    <t>This project is providing facilities to house high performance computing equipment as well as meeting, auditorium, and training facilities at RAAF Base Edinburgh, SA. This project is scheduled for completion by mid 2021.</t>
  </si>
  <si>
    <t>AIR 2025 Phase 6 Jindalee Operational Radar Networks (JORN) Facilities Project</t>
  </si>
  <si>
    <t>This project is providing new facilities and infrastructure to support the mid-life upgrade of JORN capability, with priority works at the JORN Radar 3 Receive (Mount Everard) and Transmit (Harts Range) sites near Alice Springs, NT and supporting infrastructure and upgrades at sounder sites. This project is scheduled for completion in early 2022.</t>
  </si>
  <si>
    <t>This project is providing new facilities for 5 Aviation Regiment to support the introduction and sustainment of three new additional CH-47F Chinook Medium Lift Helicopters and associated integration systems at RAAF Base Townsville, QLD. The works are substantially complete and are scheduled for completion by mid 2021.</t>
  </si>
  <si>
    <t>This project will address condition, capacity and compliance issues with existing infrastructure at the Puckapunyal Military Area, VIC including remediating and upgrading engineering services and constructing a new storage facility. This project commenced in mid 2021 and is scheduled for completion in early 2023.</t>
  </si>
  <si>
    <t>This project is remediating trunk infrastructure, and delivering new and refurbished buildings for base support and logistics in the Singleton Military Area, NSW. This project is scheduled for completion by late 2021.</t>
  </si>
  <si>
    <t>This project will replace obsolete, unsafe and non-compliant training facilities with a new fit for purpose health and wellbeing centre at the Puckapunyal Military Area, VIC. This project commenced construction in late 2020 and is scheduled for completion in early 2023.</t>
  </si>
  <si>
    <t>This project will construct new purpose-built facilities at Defence Estate Orchard Hills, NSW to assemble, maintain, test and store decoy capability. This project commenced construction in mid 2021 and is scheduled for completion by early 2022.</t>
  </si>
  <si>
    <t>This project will upgrade engineering services and demolish redundant buildings at Swartz Barracks, QLD. This project is scheduled to commence construction in early 2021 for completion in mid 2023.</t>
  </si>
  <si>
    <t xml:space="preserve">Land 555 Phase 6 Force Level Electronic Warfare, Signals Intelligence and Vehicles </t>
  </si>
  <si>
    <t>This project is providing vehicle storage, workshop extension, heavy vehicle weighbridge, access gate automation, and remediation of vacated facilities to accept training modules at Borneo Barracks, QLD to support deployable electronic warfare capabilities. This project is scheduled for completion in late 2021.</t>
  </si>
  <si>
    <t xml:space="preserve">This project is addressing power supply reliability issues, serviceability of high voltage infrastructure, and serviceability of training living-in-accommodation at Holsworthy Barracks, NSW. This project is scheduled for completion in early 2023. </t>
  </si>
  <si>
    <r>
      <t xml:space="preserve">HMAS </t>
    </r>
    <r>
      <rPr>
        <i/>
        <sz val="8"/>
        <color indexed="8"/>
        <rFont val="Arial"/>
        <family val="2"/>
      </rPr>
      <t>Waterhen</t>
    </r>
    <r>
      <rPr>
        <sz val="8"/>
        <color indexed="8"/>
        <rFont val="Arial"/>
        <family val="2"/>
      </rPr>
      <t xml:space="preserve"> Mid-Term Refresh</t>
    </r>
  </si>
  <si>
    <t>This project will address condition, capacity and compliance issues with existing facilities and infrastructure at HMAS Waterhen, NSW including shore power, mechanical services, working accommodation, security and access. This project is scheduled to commence construction in late 2021 for completion in early 2023.</t>
  </si>
  <si>
    <t>LAND 200 Tranche 2 Battlefield Communications Systems Facilities Project</t>
  </si>
  <si>
    <t>This project is providing training and storage infrastructure to support the rollout of Battlefield Management Systems at seven bases. The works have been completed and are in the Defects Liability Period.</t>
  </si>
  <si>
    <t>LAND 2110 Phase 1B - Chemical, Biological, Radiological and Nuclear Defence (CBRND) Facilities</t>
  </si>
  <si>
    <t>This project is providing new and refurbished facilities, including training and storage facilities at 14 bases to support Australian Defence Force CBRND activities. This project commenced construction in early 2021 and is scheduled for completion in early 2022.</t>
  </si>
  <si>
    <t xml:space="preserve">This project is providing new facilities to house a dual shaker to meet the ongoing testing and evaluation needs of the Proof and Experimental Establishment, Port Wakefield, SA. This project is scheduled for completion by mid 2021. </t>
  </si>
  <si>
    <t>This project is providing perimeter fencing, signage, fire break installations; clearing rubbish; and removing asbestos to ensure the Robertson Barracks Close Training Area, NT, is suitable for Defence use. This project is scheduled for completion in late 2021.</t>
  </si>
  <si>
    <t>This project is providing a compliant base-wide potable water system modification at RAAF Base Pearce, WA, to address potable water supply and infrastructure issues that are critical to the ongoing operations of the base. This project is scheduled for completion by late 2021.</t>
  </si>
  <si>
    <t>Facilities to support SEA 1442 Phase 6 Protected Satellite Communications</t>
  </si>
  <si>
    <t xml:space="preserve">This project is providing infrastructure works, namely footings and slabs; supporting services connections; and perimeter fencing at HMAS Harman, ACT and HMAS Stirling, WA. This project is scheduled for completion in mid 2021. </t>
  </si>
  <si>
    <t>This project is addressing issues that impact on Darwin-based units to maintain mandated levels of readiness through the construction of a 25m/100m small-arms range within the Robertson Barracks Close Training Area, NT. The works are complete except for a stop butt, which is scheduled for completion in mid 2021.</t>
  </si>
  <si>
    <t>Facilities to Support the LAND 154 Phase 2 Weapons Technical Intelligence Capability</t>
  </si>
  <si>
    <t>This project is providing infrastructure, including hardstands, services, amenities and security fencing, to support new capability at Gallipoli Barracks, QLD and Edinburgh Defence Precinct, SA. This project is scheduled for completion by mid 2021.</t>
  </si>
  <si>
    <t>This project is providing a new Environmental Test Facility control building at Port Wakefield, SA to improve working conditions, workplace efficiency, and access control. The works are complete except for ICT installation and demolition of the existing building, which are scheduled for completion by mid 2021.</t>
  </si>
  <si>
    <t>Web Table D.5: New major acquisition projects approved by Government in 2020-21</t>
  </si>
  <si>
    <t>Project number and phase</t>
  </si>
  <si>
    <t>Programmed estimate 
2020-21 
$m</t>
  </si>
  <si>
    <t>Actual expenditure 2020-21 
$m</t>
  </si>
  <si>
    <t xml:space="preserve">Project summary and explanation of variation </t>
  </si>
  <si>
    <t>(b–a)</t>
  </si>
  <si>
    <t>P-8A Maritime Patrol &amp; Resp Aircraft Sys (additional scope)</t>
  </si>
  <si>
    <t>AIR 7000 PH2</t>
  </si>
  <si>
    <t xml:space="preserve">The project is approved to acquire the P-8A Poseidon aircraft and supporting elements for maritime patrol and other intelligence, surveillance, and reconnaissance roles. The aircraft and systems are being procured through a cooperative program with the United States Navy. The approved scope includes 14 aircraft, a suite of aircrew and maintenance training systems, three Mobile Tactical Operations Centres, and logistics support elements.
During 2020-21, a scope increase to the project was approved by Government; comprising an additional two P-8A aircraft, support elements and facilities. Major project expenditure in 2020-21 related to the initial payments for the additional aircraft, training device upgrades, incorporation of fleet upgrades and aircraft spares.
Planned expenditure was achieved. </t>
  </si>
  <si>
    <t>CH-47F Chinooks</t>
  </si>
  <si>
    <t>LND 4502 PH2</t>
  </si>
  <si>
    <t xml:space="preserve">During 2020-21 the Government approved a $595 million investment in four new CH-47F Chinook helicopters.
Australia’s current fleet of Chinook helicopters will grow from 10 to 14 under this acquisition program. The first two aircraft were accepted by Defence on 09 June 2021 with the third and fourth Chinooks expected to arrive in Australia in mid-2022.
The variance is due to the approval occurring late in the financial year, with additional expenditure associated with Australian modifications, spares and contract support to occur in 2021-22 and over the forward estimates.
</t>
  </si>
  <si>
    <t>Hawk Lead-In Fighter CAP</t>
  </si>
  <si>
    <t>AIR 5438 PH2</t>
  </si>
  <si>
    <t>Project Air 5438 Phase 2 will assure the Lead-in Fighter Training System meets all airworthiness, compliance and safety requirements, in turn facilitating an extension to the capability’s withdrawal date from 2026 to 2032.  It will provide modern training to up to 24 fast jet pilots and up to eight air combat officers per year.
There was no expenditure due to the approval occurring late in the financial year.</t>
  </si>
  <si>
    <t>Joint Electronic Warfare sub-Program (Tranche 2)</t>
  </si>
  <si>
    <t>JNT09321PH1 (T2)</t>
  </si>
  <si>
    <t xml:space="preserve">The Joint Electronic Warfare sub-program is delivering a combination of Electronic Warfare software and hardware that enables joint forces to fight in the contested electromagnetic spectrum environment. The project will be delivered in three tranches which will provide Collaborative Precision Geolocation capabilities, Electro-Magnetic Battle Management systems and Electronic Warfare Data and Analysis systems.
</t>
  </si>
  <si>
    <t>Joint Counter Improvised Explosive Device</t>
  </si>
  <si>
    <t>LND00154PH4</t>
  </si>
  <si>
    <t xml:space="preserve">The project will provide enduring Counter Improvised Explosive Device capabilities to the Australian Defence Force through the provision of systems to protect against Improvised Explosive Devices, equipment for Explosive Ordnance Disposal teams, and Search, Neutralisation and Exploitation capabilities. The project will be delivered through a series of tranches focused on Force Protection Electronic Counter Measures and Explosive Ordnance Disposal. 
The project will include technology refresh of the Electronic Countermeasures systems, Explosive Ordnance Disposal equipment and tools, search, detection and classification capabilities, and updates to testing and training facilities. Acquisition and sustainment of these capabilities will be through Foreign Military Sales agreements.
The variation is due to the impacts of COVID-19, impacting foreign military sales activity. </t>
  </si>
  <si>
    <t>Land Intel Rolling Program</t>
  </si>
  <si>
    <t>LND08410PH1</t>
  </si>
  <si>
    <t xml:space="preserve">The project is focused on remediation, improvement and support to the existing intelligence capabilities. Tranche 1 focusses on remediating Level 1 exploitation and the provision of a new mounted capability. 
The variation is due to COVID-19 related delays.
</t>
  </si>
  <si>
    <t>Night Fighting Equipment Tech  Refresh Tranche 2</t>
  </si>
  <si>
    <t>LND 53 PH1BR (T2)</t>
  </si>
  <si>
    <t xml:space="preserve">The project will deliver Fused Night Vision Systems, enhancing the ADF's night-fighting capability by providing thermal and image intensified imagery as well as limited augmented reality displays. These systems will supplement the equipment already provided by Tranche 1 of this project, supporting the dismounted combatant by enhancing individual situational awareness.
Planned expenditure was achieved with minor variation. 
</t>
  </si>
  <si>
    <t>Deployable SOE Capability</t>
  </si>
  <si>
    <t>LND 3025 PH2</t>
  </si>
  <si>
    <t xml:space="preserve">The project will provide a specialised and rapidly deployable Counter Chemical, Biological, Radiological, Nuclear Equipment (C-CBRNE) capability to support Special Operations, deployed ADF and other Government agencies.
</t>
  </si>
  <si>
    <t>Amphibious Ships CAP Assurance Program</t>
  </si>
  <si>
    <t>SEA 2048 PH6</t>
  </si>
  <si>
    <t xml:space="preserve">The support objective is to deliver a Capability Assurance Program of upgrades and platform remediation activities for the LHD capability, in order to assure the vessels' operations out to their mid life upgrade anticipated in the mid 2030s.
The variation is due to delays in investigation and design work prior to undertaking major procurements, and completion of risk reduction studies to support Gate 2 submission.
</t>
  </si>
  <si>
    <t>Total—new major projects</t>
  </si>
  <si>
    <t>1. Figures shown as 0 are amounts greater than $0 but less than $0.5m.</t>
  </si>
  <si>
    <t>Web Table D.4: Major acquisition projects closed in 2020-21</t>
  </si>
  <si>
    <t xml:space="preserve">Project name </t>
  </si>
  <si>
    <t>Project approval value
$m</t>
  </si>
  <si>
    <t>Total expenditure
$m</t>
  </si>
  <si>
    <r>
      <t>Budget Remaining from Approval</t>
    </r>
    <r>
      <rPr>
        <b/>
        <vertAlign val="superscript"/>
        <sz val="10"/>
        <rFont val="Arial"/>
        <family val="2"/>
      </rPr>
      <t>1,2</t>
    </r>
    <r>
      <rPr>
        <b/>
        <sz val="10"/>
        <rFont val="Arial"/>
        <family val="2"/>
      </rPr>
      <t xml:space="preserve">
$m</t>
    </r>
  </si>
  <si>
    <t>C-130J Large Aircraft Infrared Countermeasures (LAIRCM) </t>
  </si>
  <si>
    <t>AIR5416PH4B2</t>
  </si>
  <si>
    <t>​Follow on Stand Off Weapon Capability</t>
  </si>
  <si>
    <t>​AIR05418PH1</t>
  </si>
  <si>
    <t>​Helicopter Aircrew Training System</t>
  </si>
  <si>
    <t>AIR09000PH7​</t>
  </si>
  <si>
    <t>​Bridging Air Combat Capability</t>
  </si>
  <si>
    <t>AIR05349PH1​</t>
  </si>
  <si>
    <t>Replacement National Support Base Aviation Refuelling Vehicles</t>
  </si>
  <si>
    <t>JNT00157PH1</t>
  </si>
  <si>
    <t>Amphibious Watercraft Replacement</t>
  </si>
  <si>
    <t>JNT02048PH3</t>
  </si>
  <si>
    <t>Space Surveillance​- C-Band Radar</t>
  </si>
  <si>
    <t>JNT03029PH1</t>
  </si>
  <si>
    <t>​ADF Satellite Communications Capability Terrestrial Enhancement</t>
  </si>
  <si>
    <t>​JNT02008PH3F</t>
  </si>
  <si>
    <t>​High Frequency Modernisation Project</t>
  </si>
  <si>
    <t>​JNT02043PH3A</t>
  </si>
  <si>
    <t>​Battlefield Command System</t>
  </si>
  <si>
    <t>​LND00075PH4</t>
  </si>
  <si>
    <t>Dism​ounted Battle Group Command, Control, Communications System </t>
  </si>
  <si>
    <t>LND00125PH3A​</t>
  </si>
  <si>
    <t>Tactical Information Exchange Domain (Data Links - Armed Reconnaissance Helicopter)</t>
  </si>
  <si>
    <t>LND02089PH3B</t>
  </si>
  <si>
    <t>​Battlespace Communication Command Support System/Battle Management System</t>
  </si>
  <si>
    <t>LND00075PH3.4​</t>
  </si>
  <si>
    <t>​Enhanced Gap Crossing Capability</t>
  </si>
  <si>
    <t>​LND00155PH1</t>
  </si>
  <si>
    <t>​Main Battle Tank Replacement </t>
  </si>
  <si>
    <t>​LND00907PH1</t>
  </si>
  <si>
    <t>Future S​ubmarine- Acquisition (Analysis of Alternative Design Concepts)</t>
  </si>
  <si>
    <t>SEA01000PH1A​</t>
  </si>
  <si>
    <t>Communication Mast and Antenna Replacement​</t>
  </si>
  <si>
    <t>​SEA01439PH5B1</t>
  </si>
  <si>
    <t>Total—closed major projects</t>
  </si>
  <si>
    <t>1. The budget remaining primarily relates to unused contingency and unprogrammed funding within the project approval.</t>
  </si>
  <si>
    <t>2. Figures shown as 0 are amounts greater than $0 but less than $0.5m.</t>
  </si>
  <si>
    <t xml:space="preserve">
Variation
$m</t>
  </si>
  <si>
    <t>F/A18F Super Hornet &amp; Growler Weapon System</t>
  </si>
  <si>
    <t xml:space="preserve">The F-35A Lightning II capability comprises 40 aircraft (Jun 21) based at RAAF Base Williamtown NSW. The aircraft and associated support elements continue to transition into service and will provide Australia with a fifth-generation air combat capability. In-service sustainment is primarily delivered through the F-35 global support solution facilitated by the US-based F-35 Joint Program Office, and supplemented through direct local commercial arrangements.
The primary focus during 2020-21 was to support the Air Force’s sovereign verification and validation program to enable a planned Initial Operational Capability which was declared in December 2020, and the continued development and maturing of regional maintenance, off board information systems, training support arrangements and the global support system.
The variation in spend is due to additional air vehicle and engine work performed earlier in 2020-21 rather than 2021-22.
</t>
  </si>
  <si>
    <r>
      <t>The KC-30A Multi Role Tanker Transport capability comprises seven aircraft and associated support elements (including a flight simulator) operated from RAAF Base Amberley QLD. All seven aircraft are capable of air-to-air refuelling from pod and boom systems, and airlift logistics support. In 2019, the 7th aircraft was delivered with a government transport configuration.
Northrop Grumman Australia (as the prime contracting partner) together with Airbus Defence and Space and CAE, provide a performance based support arrangement for maintenance, logistics, engineering, training and program management in order to support the capability.
During 2020-21, sustainment processes were matured, while continuing to support military operations. In addition, the integration of cryptographic related capability assurance upgrades concurrent with ongoing KC-30A sustainment was progressed.</t>
    </r>
    <r>
      <rPr>
        <b/>
        <u/>
        <sz val="8"/>
        <rFont val="Arial"/>
        <family val="2"/>
      </rPr>
      <t xml:space="preserve"> </t>
    </r>
    <r>
      <rPr>
        <u/>
        <sz val="8"/>
        <rFont val="Arial"/>
        <family val="2"/>
      </rPr>
      <t xml:space="preserve">
</t>
    </r>
    <r>
      <rPr>
        <sz val="8"/>
        <rFont val="Arial"/>
        <family val="2"/>
      </rPr>
      <t xml:space="preserve">
The variation is due to the delay of spares delivered from overseas providers. 
</t>
    </r>
  </si>
  <si>
    <t xml:space="preserve">All 22 Tiger armed reconnaissance helicopters are in-service in their final mature configuration. In-Service Support is provided under a prime contract with Airbus Australia Pacific. An Award Term Extension to extend the Through Life Support Contract until 31 December 2025 was agreed on 4 September 2019.
All caveats associated with Tiger armed reconnaissance helicopters Final Operational Capability have been closed by Chief of Army. 
During 2020-21, Defence continued to work closely with Airbus Australia Pacific to further improve the Tiger armed reconnaissance helicopter's serviceability and Rate of Effort achievement. Another key activity was the management of technical obsolescence treatment to ensure continued capability. 
The variation is due to Rate of Effort reduction and reduced parts procurement due to availability.
</t>
  </si>
  <si>
    <t xml:space="preserve">The Command Support Systems - Battlespace CA33 product schedule sustains the Battle Management System (BMS) and the Force XXI Battle Command Brigade and Below – Blue Force Tracker system acquired from the US Army and supported by FMS.
The variation is due to the delay in exiting Production Readiness Review in survey and quote for the Enhanced Tactical Computer obsolescence.
</t>
  </si>
  <si>
    <t xml:space="preserve">The CA31 product schedule sustains the Battle Communications System and the Protected Mobility Integration and Capability Program. The Battlespace Communications System comprises a range of deployable data, voice and video communication systems used by the ADF for secure battlespace command and control, including new generation radios and communications systems for vehicles. The Protected Mobility Integration and Capability Program is a configuration management and integration activity of key electronic systems across Army’s vehicle fleets.
The variation is due to the provision of additional funding to CA31 during 2020-21 for the procurement of in-service equipment in support of sustainment outcomes including radios, vehicle installation kits and amplifiers. </t>
  </si>
  <si>
    <t xml:space="preserve">The Navy Explosive Ordnance product schedule provides guided weapons and explosive ordnance including Guided Weapons, Navigational Outfits, Medium and Large Calibre Gunnery, Pyrotechnics and Cartridge Actuated Devices, Countermeasures, and Force Protection and demolition stores. Navy's Guided Weapons are categorised into four main streams: Missiles, Mine-warfare, Heavy Weight Torpedoes (including Encapsulated Harpoon Certification Training Vehicle (EHCTV)) and Lightweight Torpedoes. CN54 includes sustainment of inventory used by Army and Air Force where Navy is the lead service. 
During 2020-21, key product activities included close collaboration with Navy to prioritise procurement activities and funding to meet Raise, Train, Sustain requirements, the Navy Guided Weapons Loadout Plan and the Five Year Guided Weapon Firing Plan. Work is ongoing to strengthen the capacity to sustain the current Explosive Ordnance inventory with procurement planning for additional inventory and new test equipment. 
The variance is primarily due to the transition to accrual accounting and the requirement to procure additional quantities of Standard Missile 2 (SM2) as agreed with the Capability Manager.
</t>
  </si>
  <si>
    <t>Explosive Ordnance Manufacturing Factories provide safe, compliant, and sustainable operations and deliver specified ADF domestic explosives, propellant and munitions requirements. The munitions are acquired by Defence through separate Army, Navy and Air Force product schedules. Excess capacity provides future Defence manufacturing opportunities and commercial sales provides a latent surge capability when required by Defence.
During 2020-21, key product sustainment activities included: Focussing on investigating opportunities for increased manufacturing capabilities; enhancing multi tenancy opportunities at the facilities and investigating, scoping and delivery of further opportunities for domestic manufacture of explosive ordnance in support of the ADF.
The variance is primarily due to the transition to accrual accounting and new capability for energetic manufacturing technology, as agreed by and with funds assurance provided by the Capability Manager.</t>
  </si>
  <si>
    <t>The Collins Submarine Program objective is to sustain Collins class submarine materiel capability and provide sustainable and cost-effective design, engineering and logistics support for platform system and combat system through agreements with industry partners including ASC Pty Ltd, Raytheon Australia, Thales Australia, BAE Systems, PMB Defence and other providers.
During 2020-21, the program focused on improving efficiency, maintaining deployability of the Collins class and ongoing planning for life-of-type extension of the Collins class.
The variation is primarily due to timing of entry into the current performance period of the in-service support contract with ASC Pty Ltd resulting in phasing adjustments, and COVID-19 impacts.</t>
  </si>
  <si>
    <t xml:space="preserve">The support objective is to maintain the materiel capability of the Armidale Class Patrol Boats (ACPB) through the provision of effective materiel support and ongoing maintenance of vessels, associated equipment and systems.
The variation is due to the earlier completion of the HMAS Albany 5 yearly maintenance activity.
</t>
  </si>
  <si>
    <t xml:space="preserve">The Maritime Cross-Class Materiel Support schedule is responsible for the delivery and sustainment of Systems, Services and materiel that are common across multiple ship Classes, and for which Maritime Cross Platform Systems Program Office is the identified Designated Logistics Manager. The systems and materiel relate primarily to maritime platform weapons and sensors, combat survivability and lifesaving, propulsion, and waterfront support capabilities. 
During 2020-21, the focus was on continuing to deliver cross-Class, integrated, through life support to Maritime capability. The product underwent a major revision to reflect the progressive implementation of an optimised delivery model and associated industry engagement strategy that better assures effectiveness through stronger relationship-lead performance frameworks, and improves cost of ownership outcomes. 
The variation is due to cost increases in a few critical equipment acquisitions, higher demand for some products in support of Navy platform maintenance, and an initiative to facilitate early introduction of enabling technologies such as vibration analytics and additive manufacturing to improve sustainment outcomes. </t>
  </si>
  <si>
    <r>
      <t xml:space="preserve">Total -Top 30 Products </t>
    </r>
    <r>
      <rPr>
        <b/>
        <vertAlign val="superscript"/>
        <sz val="10"/>
        <color indexed="8"/>
        <rFont val="Arial"/>
        <family val="2"/>
      </rPr>
      <t>3</t>
    </r>
  </si>
  <si>
    <t>2.The revised estimate for 2020-21 was published in the Portfolio Additional Estimates Statements 2020-21.</t>
  </si>
  <si>
    <t>3. Totals in the columns may not total due to rounding.</t>
  </si>
  <si>
    <r>
      <t xml:space="preserve">(i) 
(a+b+c+d+e+f+g+h)
Approved Project Expenditure </t>
    </r>
    <r>
      <rPr>
        <b/>
        <vertAlign val="superscript"/>
        <sz val="10"/>
        <rFont val="Arial"/>
        <family val="2"/>
      </rPr>
      <t>7,8, 19</t>
    </r>
    <r>
      <rPr>
        <b/>
        <sz val="10"/>
        <rFont val="Arial"/>
        <family val="2"/>
      </rPr>
      <t xml:space="preserve"> 
$m</t>
    </r>
  </si>
  <si>
    <r>
      <t>10,515</t>
    </r>
    <r>
      <rPr>
        <vertAlign val="superscript"/>
        <sz val="10"/>
        <rFont val="Arial"/>
        <family val="2"/>
      </rPr>
      <t>(9)</t>
    </r>
  </si>
  <si>
    <r>
      <t>1720</t>
    </r>
    <r>
      <rPr>
        <vertAlign val="superscript"/>
        <sz val="10"/>
        <rFont val="Arial"/>
        <family val="2"/>
      </rPr>
      <t>(10)</t>
    </r>
  </si>
  <si>
    <r>
      <t>1022</t>
    </r>
    <r>
      <rPr>
        <vertAlign val="superscript"/>
        <sz val="10"/>
        <rFont val="Arial"/>
        <family val="2"/>
      </rPr>
      <t>(11)</t>
    </r>
  </si>
  <si>
    <r>
      <t>2566</t>
    </r>
    <r>
      <rPr>
        <vertAlign val="superscript"/>
        <sz val="10"/>
        <rFont val="Arial"/>
        <family val="2"/>
      </rPr>
      <t>(12)(13)</t>
    </r>
  </si>
  <si>
    <r>
      <t>1789</t>
    </r>
    <r>
      <rPr>
        <vertAlign val="superscript"/>
        <sz val="10"/>
        <rFont val="Arial"/>
        <family val="2"/>
      </rPr>
      <t>(14)</t>
    </r>
  </si>
  <si>
    <r>
      <t>736</t>
    </r>
    <r>
      <rPr>
        <vertAlign val="superscript"/>
        <sz val="10"/>
        <rFont val="Arial"/>
        <family val="2"/>
      </rPr>
      <t>(15)</t>
    </r>
  </si>
  <si>
    <r>
      <t>5022</t>
    </r>
    <r>
      <rPr>
        <vertAlign val="superscript"/>
        <sz val="10"/>
        <rFont val="Arial"/>
        <family val="2"/>
      </rPr>
      <t>(16)</t>
    </r>
  </si>
  <si>
    <r>
      <t>6184</t>
    </r>
    <r>
      <rPr>
        <vertAlign val="superscript"/>
        <sz val="10"/>
        <rFont val="Arial"/>
        <family val="2"/>
      </rPr>
      <t>(17)</t>
    </r>
  </si>
  <si>
    <r>
      <t>1200</t>
    </r>
    <r>
      <rPr>
        <vertAlign val="superscript"/>
        <sz val="10"/>
        <rFont val="Arial"/>
        <family val="2"/>
      </rPr>
      <t>(18)</t>
    </r>
  </si>
  <si>
    <r>
      <t>Approved
project
expenditure</t>
    </r>
    <r>
      <rPr>
        <b/>
        <vertAlign val="superscript"/>
        <sz val="8"/>
        <color indexed="8"/>
        <rFont val="Arial Bold"/>
      </rPr>
      <t>1</t>
    </r>
    <r>
      <rPr>
        <b/>
        <sz val="8"/>
        <color indexed="8"/>
        <rFont val="Arial Bold"/>
      </rPr>
      <t xml:space="preserve">
$m</t>
    </r>
  </si>
  <si>
    <r>
      <t>Budget
estimate</t>
    </r>
    <r>
      <rPr>
        <b/>
        <sz val="8"/>
        <color indexed="8"/>
        <rFont val="Arial Bold"/>
      </rPr>
      <t xml:space="preserve">
2020-21</t>
    </r>
    <r>
      <rPr>
        <b/>
        <vertAlign val="superscript"/>
        <sz val="8"/>
        <color indexed="8"/>
        <rFont val="Arial Bold"/>
      </rPr>
      <t>2</t>
    </r>
    <r>
      <rPr>
        <b/>
        <sz val="8"/>
        <color indexed="8"/>
        <rFont val="Arial Bold"/>
      </rPr>
      <t xml:space="preserve">
$m</t>
    </r>
  </si>
  <si>
    <r>
      <t>Revised estimate
2020-21</t>
    </r>
    <r>
      <rPr>
        <b/>
        <vertAlign val="superscript"/>
        <sz val="8"/>
        <color indexed="8"/>
        <rFont val="Arial Bold"/>
      </rPr>
      <t>3</t>
    </r>
    <r>
      <rPr>
        <b/>
        <sz val="8"/>
        <color indexed="8"/>
        <rFont val="Arial Bold"/>
      </rPr>
      <t xml:space="preserve">
$m</t>
    </r>
  </si>
  <si>
    <r>
      <t>Final plan</t>
    </r>
    <r>
      <rPr>
        <b/>
        <vertAlign val="superscript"/>
        <sz val="8"/>
        <color indexed="8"/>
        <rFont val="Arial Bold"/>
      </rPr>
      <t xml:space="preserve">4 </t>
    </r>
    <r>
      <rPr>
        <b/>
        <sz val="8"/>
        <color indexed="8"/>
        <rFont val="Arial Bold"/>
      </rPr>
      <t xml:space="preserve">
2020-21
$m</t>
    </r>
  </si>
  <si>
    <r>
      <t>Actual 
expenditure</t>
    </r>
    <r>
      <rPr>
        <b/>
        <vertAlign val="superscript"/>
        <sz val="8"/>
        <color indexed="8"/>
        <rFont val="Arial Bold"/>
      </rPr>
      <t>5</t>
    </r>
    <r>
      <rPr>
        <b/>
        <sz val="8"/>
        <color indexed="8"/>
        <rFont val="Arial Bold"/>
      </rPr>
      <t xml:space="preserve"> 2020-21
$m</t>
    </r>
  </si>
  <si>
    <r>
      <t xml:space="preserve">
Variation</t>
    </r>
    <r>
      <rPr>
        <b/>
        <vertAlign val="superscript"/>
        <sz val="8"/>
        <color indexed="8"/>
        <rFont val="Arial Bold"/>
      </rPr>
      <t>6</t>
    </r>
    <r>
      <rPr>
        <b/>
        <sz val="8"/>
        <color indexed="8"/>
        <rFont val="Arial Bold"/>
      </rPr>
      <t xml:space="preserve">
$m</t>
    </r>
  </si>
  <si>
    <t xml:space="preserve">The project is approved to acquire 72 F-35A Lightning II (Joint Strike Fighter) aircraft and supporting elements to form four squadrons: three squadrons for operations and one squadron for training. The Prime Contractor, Lockheed Martin, is contracted to the United States Government to develop and produce F-35A aircraft. Australia is procuring the aircraft through a government-to-government cooperative program agreement. 
During 2020-21, pilot training commenced in Australia and IOC was achieved in December 2020. Defence accepted 14 aircraft bringing the quantity of total accepted aircraft to 40. 63 aircraft are on contract out of a total plan of 72 with the remaining nine aircraft anticipated to be on contract by late 2021. 
The variation is primarily due to early achievement of cooperative program deliverables associated with the air vehicle and engine. The project also had a foreign exchange loss of approximately $70m due to the additional cost of foreign exchange payments as a result of the depreciation of the Australian dollar which has also contributed. </t>
  </si>
  <si>
    <t xml:space="preserve">AIR 7000 Phase 1B will acquire three MQ-4C Triton aircraft and associated support systems. A further three aircraft are planned, subject to further approvals by Government. The Triton is a High Altitude Long Endurance (HALE) Remotely Piloted Aircraft System (RPAS) that will complement the P-8A Poseidon to deliver the Maritime Patrol and Response capability. The Triton is being procured through a Cooperative Program with the United States Navy (USN).
The variation is primarily due to completion of work earlier than anticipated. </t>
  </si>
  <si>
    <t xml:space="preserve">The project is approved to acquire the P-8A Poseidon aircraft and supporting elements for maritime patrol and other intelligence, surveillance, and reconnaissance roles. The aircraft and systems are being procured through a cooperative program with the United States Navy. The approved scope includes 14 aircraft, a suite of aircrew and maintenance training systems, three Mobile Tactical Operations Centres, and logistics support elements.
During 2020-21, a scope increase was approved by Government; comprising an additional two P-8A aircraft, support elements and facilities. Major project expenditure in 2020-21 related to the initial payments for the additional aircraft, training device upgrades, incorporation of fleet upgrades and aircraft spares.
The Project achieved their budgeted allocation.
</t>
  </si>
  <si>
    <t xml:space="preserve">The project has delivered all 24 Seahawk Romeo aircraft, with the final delivery to Australia occurring in September 2016.
Final Operational Capability is forecast for 2023, when the final Anzac Class Frigate is modified for embarked operations.
The variation is due to activity against Foreign Military Sales variations.
</t>
  </si>
  <si>
    <t xml:space="preserve">The project acquired an Advanced Airborne Electronic Attack Capability based on the EA-18G Growler platform. The Growler fleet will be continuously upgraded to maintain commonality with the Growler fleet operated by the USN. The scope includes the Next Generation Jammer, platform modifications, anti-radiation missiles, Stand-in Jammer/Decoy systems, upgrades to storage facilities and existing training ranges, and an upgraded training capability. 
During 2020-21, the project progressed Next Generation Jammer Mid-Band capability with US Government milestones to proceed to the early production phases. The Next Generation Jammer Low-Band and High-Band capabilities continue to mature. Deliveries of anti-radiation missiles continued throughout the year.
The variation is mostly due to the Cooperative Program Project Arrangement payment brought forward from July (FY2021-22) into June 2021 as an opportunity to progress the shared developmental efforts.
</t>
  </si>
  <si>
    <t xml:space="preserve">The Project AIR 9000 Phase 2, 4 and 6 acquired 47 MRH-90 [Taipan] multi role helicopters and support systems for the Army and the Navy. Phase 2 acquired 12 aircraft for an additional Army air mobile squadron. Phase 4 will replace the Black Hawk fleet. Phase 6 replaced Navy Sea King helicopters.
During 2020-21, the project was focused on completing the introduction of the MRH-90 [Taipan] multi role helicopter into 6th Aviation Regiment, Holsworthy Barracks, in the aviation support to Special Operations role. The project will continue work on delivering the capabilities required to enable achievement of Final Material Release in 2022.
The variation is due to proactive engagement by the project with the contractor to identify opportunities to bring forward expenditure programmed in 2021-22 to offset delays in capability delivery. 
</t>
  </si>
  <si>
    <r>
      <t>The project will establish a new, integrated fixed wing Pilot Training System, including advanced trainer aircraft, synthetic training systems as well as enhanced curriculum and training media. 
All deliverables to support pilot and flying instructor training at RAAF East Sale, Victoria and RAAF Pearce, Western Australia were delivered by end of 2020. A Practical Completion milestone was paid in March 2021. Final Acceptance milestone was deferred until September 2021 to coincide with successful completion of a Throughput Demonstration Assessment to assure the ability of the system to deliver the required capacity and quality of flight training. Final Operational Capability is forecast for December 2021.
The variation is due to the deferral of the Prime Contract Final Acceptance milestone until September 2021, fewer-than-expected maturation activities being progressed (mainly Flight Simulator improvements)</t>
    </r>
    <r>
      <rPr>
        <sz val="8"/>
        <rFont val="Arial"/>
        <family val="2"/>
      </rPr>
      <t xml:space="preserve">.
</t>
    </r>
  </si>
  <si>
    <t xml:space="preserve">The Battlefield Command System provides Army with tactical digital radios and an integrated Battle Management System that is transforming command and control of Land forces to a modern digital system.
During 2020-21, the project delivered elements of the training system for the Battle Management System, completed the detailed design for the Tactical Communications Network, established integration contracts for the vehicle modification work and commenced radio integration into Tanks.
The variation is due to delays in the development of software for the Battle Management System resulting in lower than anticipated spend.
</t>
  </si>
  <si>
    <r>
      <t>Battlespace Communications System (Land) Project is providing Army and Air Force with a modern deployable Integrated Battlefield Telecommunications Network (IBTN) delivered in three releases, each of increasing capability effect. An acquisition and a performance based support contract were signed together on 03 September 2015 and the Final Operational Capability (for all three releases) was scheduled for September 2022. Due to COVID-19 impacts, Defence is currently revising a new Final Operational Capability which is expected to be in 2023.
The variation is due to COVID-19 impacts to both workforce and supply chains resulting in the contractor being unable to achieve milestones.</t>
    </r>
    <r>
      <rPr>
        <b/>
        <sz val="8"/>
        <rFont val="Arial"/>
        <family val="2"/>
      </rPr>
      <t xml:space="preserve">
</t>
    </r>
  </si>
  <si>
    <t xml:space="preserve">The project will deliver 211 Boxer 8x8 Combat Reconnaissance Vehicles for Reconnaissance, Joint Fires and Surveillance, Multi-Purpose, Command, Repair and Recovery roles. An additional 12 Mission Modules will be acquired providing the Australian Army the ability to re-role Drive Modules. The vehicles will replace the ADF's current reconnaissance capability, the Australian Light Armoured Vehicle. The Combat Reconnaissance Vehicle will modernise Army’s Armoured Fighting Vehicle capability, providing mounted support to Defence operations into the future. The primary role of the vehicles will be to perform ground-based reconnaissance and counter-reconnaissance activities. The prime contractor is Rheinmetall Defence Australia. 
During 2020-21, the prime contractor delivered an additional 22 Boxer Combat Reconnaissance Vehicles, representing finalisation of the Block I vehicle deliveries of 25 vehicles in total. Introduction into service has commenced with individual and collective training now underway. The Project is on track to achieve Initial Operational Capability in 2022.
The variation is due to the delayed delivery of milestones, attributable to technical difficulties, delays in the Global Boxer Program, and the impacts of COVID-19.
</t>
  </si>
  <si>
    <t xml:space="preserve">This project is delivering modern medium weight (4x4), medium (6x6) and heavy (8x8 and 10x10) trucks in nine variants, in both protected and unprotected configurations, including: recovery trucks, integrated load-handling systems, modules (including stores, fuel and flatracks) and a variety of trailers ranging from medium weight cargo to heavy tank transporters.
The prime contractors are Rheinmetall MAN Military Vehicles Australia, Haulmark Trailers (Australia), Thales Australia and Mercedes-Benz Australia-Pacific. 
During 2020-21, the project has continued to deliver production vehicles, modules, trailers and support systems.
The project delivered against the financial plan.
</t>
  </si>
  <si>
    <t xml:space="preserve">This project will deliver Army's new Short Range Ground Based Air Defence system. The capability delivered will be an enhanced version of the jointly developed Raytheon/Kongsberg National Advanced Surface to Air Missile System which is made up of guided missiles and missile launchers, command and control shelters, electro-optical sensors and radars, all mounted on current Army vehicles. Australian-developed radars from CEA Technologies will replace the US-developed Sentinel radar in the system.
During 2020-21, the project has made very good progress, utilising a range of remote work options to remain connected with industry and remain on schedule. Detailed design review has been successfully completed. The project has implemented a number of mitigation strategies in response to COVID-related schedule risks, primarily due to international travel restrictions and delays in gaining export approvals.
The variation is due to minor variations in phasing for CEA radar manufacturing payments, plus higher than planned escalation costs. 
</t>
  </si>
  <si>
    <t xml:space="preserve">This project will deliver Air-to-Air Missiles for New Air Combat Capability Joint Strike Fighter (F35A) and Super Hornet through United States Government Foreign Military Sales arrangements. This project is linked to AIR06000PH2A/B, which is acquiring the Joint Strike Fighter (F35A).
During 2020-21, the project secured deliveries of Air to Air missiles to support the achievement of the Initial Operating Capability for the Joint Strike Fighter.
The variation is primarily due to greater than expected activity against Foreign Military Sales cases for the AIM-9X Sidewinder and AIM-120 Advanced Medium Range Air-to-Air Missile (AMRAAM) missiles.
</t>
  </si>
  <si>
    <t>This project will complete the medium and heavy vehicle capability replacement program commenced under project Land 121 Phase 3B. It will acquire an additional 1,044 medium and heavy vehicles, 872 modules and 812 trailers.
The prime contractors are Rheinmetall MAN Military Vehicles Australia and Haulmark Trailers (Australia).
During 2020-21, the project has continued to deliver production vehicles, and modules and trailers, in conjunction with LAND 121 Phase 3B deliveries.
The variation is due to bringing forward delivery milestones from 2021-22 into 2020-21 as agreed with the Capability Manager.</t>
  </si>
  <si>
    <r>
      <t>This project is delivering a joint Chemical, Biological, Radiological and Nuclear Defence (CBRND) capability that is sustainable and responsive to changes in the threat environment. This capability comprises five system pillars that will enhance the Australian Defence Force's ability to: detect, identify, monitor and warn about CBRN hazards; protect personnel from exposure; decontaminate affected personnel and equipment safely; and provide medical support to the treatment and evacuation of CBRN-caused and CBRN-exposed battle casualties.
During 2020-21, the project conducted sub-system acceptance for this significantly enhanced joint CBRND capability. The project has experienced delays in finalising the Detailed Design Review for one of the sub-systems, the Hazard Management System. Introduction into service activities and capability rollout commenced in early 2021, with Initial Materiel Release achieved on 29 March 2021.
The variation relates primarily to delayed sub-system acceptance and integration caused by a combination of COVID</t>
    </r>
    <r>
      <rPr>
        <sz val="8"/>
        <color indexed="14"/>
        <rFont val="Arial"/>
        <family val="2"/>
      </rPr>
      <t>-19</t>
    </r>
    <r>
      <rPr>
        <sz val="8"/>
        <rFont val="Arial"/>
        <family val="2"/>
      </rPr>
      <t xml:space="preserve"> restrictions on overseas suppliers and distribution networks and necessary contractual changes to the delivery schedule. These contract changes are due to the leading edge nature of this sub-system, which have proven to be more complex for the contractor than originally considered.
</t>
    </r>
  </si>
  <si>
    <t xml:space="preserve">This project is delivering weapons (excluding Air-to Air-missiles) and countermeasures for the New Air Combat Capability Joint Strike Fighter (F-35A). AIR06000PH3 is linked to AIR06000PH2A/B, which acquired the Joint Strike Fighter (F-35A) aircraft and initial test and evaluation and training stocks of weapons for the F-35A.
Equipment is primarily being acquired through United States Government Foreign Military Sales with some items purchased through direct commercial sales including through Australian Munitions.
During 2020-21, the project secured deliveries of weapons, countermeasures and ammunition to support the achievement of the Initial Operating Capability for the Joint Strike Fighter. The second and third munitions orders of 500lb domestically manufactured bomb warheads were completed during 2020-21. 
The variation is primarily due to lower than estimated cost of Joint Direct Attack Munition (JDAM) tail kits and guidance units, rephasing in the procurement of bomb casings and reduced activity against Foreign Military Sales cases.
</t>
  </si>
  <si>
    <t xml:space="preserve">The Force Structure Plan 2020 established the project to consolidate management and governance of existing and new Navy Guided Weapons projects. The project approach is aligned with Navy's combat streams and will periodically update and adjust Government approvals. The project is assessing and developing missiles and munitions to support Above Water Combat and Surface Combat, as well as developing torpedo options to support Undersea Combat and Surveillance.
During 2020-21, SEA 1300 has progressed Navy guided weapon activities, including the Evolved Sea Sparrow Missile (ESSM) Block 2, Standard Missile 2, Standard Missile 6, future Maritime Strike options and the Advanced Light Weight Torpedo program.
The variation is primarily due to delays in foreign military sales activities which are now programmed in 2021-22. 
</t>
  </si>
  <si>
    <t xml:space="preserve">As a foundation project in the Government’s Continuous Naval Shipbuilding program, the Hunter Class frigate project will deliver nine anti-submarine warfare frigates to maintain the Royal Australian Navy’s Surface Combatant capability and replace the current ANZAC Class frigates. 
In December 2018, Defence signed the Head Contract with BAE Systems Maritime Australia (formerly trading as ASC Shipbuilding Pty Ltd), a subsidiary of BAE Systems Australia. The Hunter Class frigates will share the core performance characteristics of the United Kingdom’s Type 26 Global Combat Ship, with modifications to incorporate Australian Government mandated requirements. The modifications will include the Aegis combat system and an Australian Interface to be developed by Saab Australia; Australian CEAFAR phased array radar; integration of the MH-60R Helicopter; and other Australian weapons and communication systems. 
The Hunter Class project achieved a key milestone in December 2020 with the commencement of Prototyping. However the COVID-19 situation in the UK has impacted the design maturity of the UK’s Type 26 program. The Government has agreed to an up to 18 month delay to the commencement of construction of the first Hunter Class frigate from Dec 2022 to no later than June 2024. The delay enables the design maturity to be at the level required to achieve a continuous, efficient and optimised build phase.
The variation is mainly due to higher than anticipated activity against Aegis Foreign Military Sales cases and the reprogramming of activities against the Head Contract including the agreed rescheduling of the Integrated Logistics Support contract change.
</t>
  </si>
  <si>
    <t xml:space="preserve">The project will replace and improve upon the capability delivered by the current 13 Armidale Class Patrol Boats by acquiring 12 new vessels based on an existing Off The Shelf design.
During 2020-21, the project was impacted by the global pandemic with production efficiency reduced due to physical distancing constraints and supply chain issues. As a result, the delivery of OPV 1 (Arafura) and OPV 2 (Eyre) has been delayed by 6 months in South Australia. Notwithstanding, the two half ship mega blocks for OPV 2 (Eyre) were moved to the Common User Facility and consolidated as a single ship. OPV 1 (Arafura) is expected to be delivered by Luerssen now in June 2022 and achieve Initial Operational Release in Q3 2022. After which Navy will commence its Naval Operational Test and Evaluation.
In Western Australia, construction of OPV 3 (Pilbara) continues and construction of OPV 4 (Gippsland) commenced as planned in early 2021. The variation is due to the non completion of an Integrated Baseline Review and the completion of actions following a Support System Detailed Design Review. In addition spend on Government Furnished Equipment (GFE), Armidale Class Patrol Boat Life Of Type Extension and Project office costs were lower than forecast. 
</t>
  </si>
  <si>
    <t xml:space="preserve">The project will provide a capability assurance program for the Collins Class submarine sonar system to achieve a capability edge relative to regional navies. Delivery of tranche 1 for all six submarines received second-pass approval in April 2018. First of Class installation completed in HMAS Waller full cycle docking.
During 2020-21, the project commenced first-of-class testing of the first tranche of sonar upgrades. Testing was delayed due to COVID restrictions on personnel movement and the availability of trials submarine, both delaying initial operational capability (IOC) for the system by 12-18 months. The remaining 5 system installations are proceeding to schedule. Design activities to refine the scope for the second tranche of sonar upgrades and ongoing sonar capability assurance are progressing well, with second-pass approval expected in 2021-22.
The variation is due to delays in overseas materials delivery, platform system integrator underspend on implementation activities.
</t>
  </si>
  <si>
    <t xml:space="preserve">The Air Warfare Destroyer program has delivered three Hobart Class Air Warfare Destroyers and their support system to the Navy, under an alliance-based contracting arrangement between ASC Shipbuilder Pty Ltd, Raytheon Australia Pty Ltd and Defence. 
During 2020-21, Chief of Navy declared Final Operational Capability for the Hobart Class DDGs.
</t>
  </si>
  <si>
    <t xml:space="preserve">The project will provide an air, land and sea deployable Submarine Rescue System to support both the Collins and Attack Class submarines. It will also deliver Collins submarine modifications to improve escape and abandonment capability. 
The variation is due to the Contractor not having achieved System Definition Review milestone and a standstill period to review the future of the project. 2020-21 expenditure relates to completing facilities under the contract and activities during the standstill period.
</t>
  </si>
  <si>
    <t xml:space="preserve">The Pacific Patrol Boat Replacement project is delivering 21 Guardian Class Patrol Boats, designed and manufactured by Austal Ships, to 13 Pacific Island nations and Timor Leste as part of Australia’s Pacific Maritime Security Program.
The vessels are being delivered to recipient nations approximately every 3 months. The last boat is to be delivered in the last quarter of 2023. At 30 June 2021, 11 vessels have been delivered. The 8 nations that have taken delivery of their Guardian Class Patrol Boat are Papua New Guinea (2 boats), Tuvalu, Tonga (2 boats), Samoa, Solomon Islands (2 boats), Fiji, Palau and Kiribati.
The variation is primarily due to escalation being less than originally anticipated. Reforecasting of escalation figures for future years has been performed in order to avoid recurrence.
</t>
  </si>
  <si>
    <t>9. Subsequent approval by Government to purchase an additional 58 F-35A Lightning II aircraft.</t>
  </si>
  <si>
    <t>10. Approved by Government for the purchase of 8 P-8A Poseidon aircraft and support systems with further approval to purchase an additional 4.</t>
  </si>
  <si>
    <t>11. Approved by Government for the completion of the interoperability compliance upgrades on the fleet of six Wedgetail aircraft, including ground systems and associated logistics support.</t>
  </si>
  <si>
    <t>12. Increase in scope associated with the acceleration of design development and planning activities.</t>
  </si>
  <si>
    <t>13. Incorporation of Phase 4 – Black Hawk Upgrade/Replacement, and Phase 6 – Maritime Support Helicopter and Full Flight and Mission Simulator facilities, April 2006.</t>
  </si>
  <si>
    <t>14. Acquisition of 12 new-build EA-18G Growler aircraft in lieu of modifying 12 existing F/A-18F Super Hornet aircraft to Growler configuration.</t>
  </si>
  <si>
    <t>15. General program supplementation associated with easing cost pressures at revised second pass approval; exchange rate variation; and transfer of scope and funding from other approved projects.</t>
  </si>
  <si>
    <t>16. Approved by Government for further design work by Naval Group, design of the Combat System by Lockheed Martin Australia, activity to develop the concept design for the Future Submarine Construction Yard and Infrastructure business case, and program office costs.</t>
  </si>
  <si>
    <t xml:space="preserve">17. Approved by Government for ASC Shipbuilding to undertake design work, prototype activity and procure long lead items for the first three ships.  </t>
  </si>
  <si>
    <t xml:space="preserve">18. Real Cost increase as agreed by Government. </t>
  </si>
  <si>
    <t>19. Figures shown as 0 are amounts greater than $0 but less than $0.5m.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</si>
</sst>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quot;$&quot;* #,##0.00_-;_-&quot;$&quot;* &quot;-&quot;??_-;_-@_-"/>
    <numFmt numFmtId="43" formatCode="_-* #,##0.00_-;\-* #,##0.00_-;_-* &quot;-&quot;??_-;_-@_-"/>
    <numFmt numFmtId="164" formatCode="_(* #,##0.00_);_(* \(#,##0.00\);_(* &quot;-&quot;??_);_(@_)"/>
    <numFmt numFmtId="165" formatCode="0.0"/>
    <numFmt numFmtId="166" formatCode="###\ ###\ ###\ ##0"/>
    <numFmt numFmtId="167" formatCode="#,##0.0_ ;[Red]\-#,##0.0\ "/>
    <numFmt numFmtId="168" formatCode="#,##0.0_ ;\-#,##0.0\ "/>
    <numFmt numFmtId="169" formatCode="#,##0;\-#,##0;\-"/>
    <numFmt numFmtId="170" formatCode="#,##0.000"/>
    <numFmt numFmtId="171" formatCode="#,##0,,"/>
    <numFmt numFmtId="172" formatCode="#,##0.0"/>
    <numFmt numFmtId="173" formatCode="#,##0.000_ ;\-#,##0.000\ "/>
    <numFmt numFmtId="174" formatCode="#,##0.000000"/>
    <numFmt numFmtId="178" formatCode="_-* #,##0.00_-;\-* #,##0.00_-;_-* &quot;-&quot;??_-;_-@_-"/>
  </numFmts>
  <fonts count="137">
    <font>
      <sz val="11"/>
      <color theme="1"/>
      <name val="Calibri"/>
      <family val="2"/>
      <scheme val="minor"/>
    </font>
    <font>
      <sz val="10"/>
      <name val="Arial"/>
      <family val="2"/>
    </font>
    <font>
      <sz val="9"/>
      <name val="Arial"/>
      <family val="2"/>
    </font>
    <font>
      <sz val="8"/>
      <name val="Arial"/>
      <family val="2"/>
    </font>
    <font>
      <b/>
      <sz val="8"/>
      <name val="Arial"/>
      <family val="2"/>
    </font>
    <font>
      <sz val="10"/>
      <name val="Geneva"/>
    </font>
    <font>
      <sz val="10"/>
      <name val="Univers (WN)"/>
    </font>
    <font>
      <sz val="11"/>
      <color indexed="8"/>
      <name val="Calibri"/>
      <family val="2"/>
    </font>
    <font>
      <sz val="11"/>
      <color indexed="9"/>
      <name val="Calibri"/>
      <family val="2"/>
    </font>
    <font>
      <sz val="10"/>
      <name val="Times New Roman"/>
      <family val="1"/>
    </font>
    <font>
      <sz val="11"/>
      <color indexed="20"/>
      <name val="Calibri"/>
      <family val="2"/>
    </font>
    <font>
      <b/>
      <sz val="11"/>
      <color indexed="52"/>
      <name val="Calibri"/>
      <family val="2"/>
    </font>
    <font>
      <b/>
      <sz val="11"/>
      <color indexed="9"/>
      <name val="Calibri"/>
      <family val="2"/>
    </font>
    <font>
      <i/>
      <sz val="8"/>
      <name val="Arial"/>
      <family val="2"/>
    </font>
    <font>
      <b/>
      <sz val="11"/>
      <color indexed="8"/>
      <name val="Calibri"/>
      <family val="2"/>
    </font>
    <font>
      <i/>
      <sz val="11"/>
      <color indexed="23"/>
      <name val="Calibri"/>
      <family val="2"/>
    </font>
    <font>
      <sz val="12"/>
      <name val="Times New Roman"/>
      <family val="1"/>
    </font>
    <font>
      <sz val="11"/>
      <color indexed="17"/>
      <name val="Calibri"/>
      <family val="2"/>
    </font>
    <font>
      <b/>
      <sz val="10"/>
      <name val="Arial"/>
      <family val="2"/>
    </font>
    <font>
      <sz val="14"/>
      <name val="Arial"/>
      <family val="2"/>
    </font>
    <font>
      <b/>
      <i/>
      <sz val="8"/>
      <name val="Times New Roman"/>
      <family val="1"/>
    </font>
    <font>
      <b/>
      <sz val="14"/>
      <name val="Times New Roman"/>
      <family val="1"/>
    </font>
    <font>
      <b/>
      <sz val="12"/>
      <name val="Times New Roman"/>
      <family val="1"/>
    </font>
    <font>
      <b/>
      <sz val="15"/>
      <color indexed="56"/>
      <name val="Calibri"/>
      <family val="2"/>
    </font>
    <font>
      <b/>
      <sz val="11"/>
      <color indexed="56"/>
      <name val="Calibri"/>
      <family val="2"/>
    </font>
    <font>
      <u/>
      <sz val="10"/>
      <color indexed="12"/>
      <name val="Arial"/>
      <family val="2"/>
    </font>
    <font>
      <sz val="11"/>
      <color indexed="62"/>
      <name val="Calibri"/>
      <family val="2"/>
    </font>
    <font>
      <b/>
      <u val="double"/>
      <sz val="12"/>
      <color indexed="60"/>
      <name val="Arial"/>
      <family val="2"/>
    </font>
    <font>
      <sz val="11"/>
      <color indexed="52"/>
      <name val="Calibri"/>
      <family val="2"/>
    </font>
    <font>
      <sz val="8"/>
      <color indexed="10"/>
      <name val="Arial"/>
      <family val="2"/>
    </font>
    <font>
      <b/>
      <i/>
      <sz val="14"/>
      <name val="Arial"/>
      <family val="2"/>
    </font>
    <font>
      <sz val="11"/>
      <color indexed="60"/>
      <name val="Calibri"/>
      <family val="2"/>
    </font>
    <font>
      <b/>
      <sz val="10"/>
      <name val="Times New Roman"/>
      <family val="1"/>
    </font>
    <font>
      <b/>
      <sz val="12"/>
      <name val="Arial"/>
      <family val="2"/>
    </font>
    <font>
      <sz val="9"/>
      <name val="Times New Roman"/>
      <family val="1"/>
    </font>
    <font>
      <b/>
      <sz val="11"/>
      <color indexed="63"/>
      <name val="Calibri"/>
      <family val="2"/>
    </font>
    <font>
      <sz val="10"/>
      <name val="MS Sans Serif"/>
      <family val="2"/>
    </font>
    <font>
      <b/>
      <sz val="10"/>
      <name val="MS Sans Serif"/>
      <family val="2"/>
    </font>
    <font>
      <sz val="10"/>
      <name val="Courier New"/>
      <family val="3"/>
    </font>
    <font>
      <b/>
      <i/>
      <sz val="10"/>
      <name val="Arial"/>
      <family val="2"/>
    </font>
    <font>
      <b/>
      <sz val="10"/>
      <color indexed="8"/>
      <name val="Arial"/>
      <family val="2"/>
    </font>
    <font>
      <sz val="10"/>
      <color indexed="55"/>
      <name val="Arial"/>
      <family val="2"/>
    </font>
    <font>
      <sz val="8"/>
      <color indexed="62"/>
      <name val="Arial"/>
      <family val="2"/>
    </font>
    <font>
      <b/>
      <sz val="10"/>
      <color indexed="39"/>
      <name val="Arial"/>
      <family val="2"/>
    </font>
    <font>
      <b/>
      <sz val="10"/>
      <color indexed="55"/>
      <name val="Arial"/>
      <family val="2"/>
    </font>
    <font>
      <b/>
      <sz val="8"/>
      <color indexed="8"/>
      <name val="Arial"/>
      <family val="2"/>
    </font>
    <font>
      <b/>
      <sz val="11"/>
      <color indexed="62"/>
      <name val="Arial"/>
      <family val="2"/>
    </font>
    <font>
      <sz val="10"/>
      <color indexed="8"/>
      <name val="Arial"/>
      <family val="2"/>
    </font>
    <font>
      <sz val="8"/>
      <color indexed="8"/>
      <name val="Arial"/>
      <family val="2"/>
    </font>
    <font>
      <sz val="10"/>
      <color indexed="39"/>
      <name val="Arial"/>
      <family val="2"/>
    </font>
    <font>
      <sz val="10"/>
      <color indexed="62"/>
      <name val="Tahoma"/>
      <family val="2"/>
    </font>
    <font>
      <b/>
      <sz val="10"/>
      <color indexed="62"/>
      <name val="Arial"/>
      <family val="2"/>
    </font>
    <font>
      <sz val="19"/>
      <name val="Arial"/>
      <family val="2"/>
    </font>
    <font>
      <sz val="19"/>
      <color indexed="48"/>
      <name val="Arial"/>
      <family val="2"/>
    </font>
    <font>
      <sz val="8"/>
      <color indexed="14"/>
      <name val="Arial"/>
      <family val="2"/>
    </font>
    <font>
      <sz val="10"/>
      <color indexed="10"/>
      <name val="Arial"/>
      <family val="2"/>
    </font>
    <font>
      <b/>
      <sz val="20"/>
      <name val="Arial"/>
      <family val="2"/>
    </font>
    <font>
      <sz val="10"/>
      <color indexed="20"/>
      <name val="Arial"/>
      <family val="2"/>
    </font>
    <font>
      <sz val="11"/>
      <color indexed="8"/>
      <name val="Arial"/>
      <family val="2"/>
    </font>
    <font>
      <sz val="12"/>
      <name val="Arial"/>
      <family val="2"/>
    </font>
    <font>
      <b/>
      <sz val="10"/>
      <color indexed="20"/>
      <name val="Arial"/>
      <family val="2"/>
    </font>
    <font>
      <b/>
      <sz val="9"/>
      <color indexed="8"/>
      <name val="Arial"/>
      <family val="2"/>
    </font>
    <font>
      <b/>
      <sz val="18"/>
      <color indexed="62"/>
      <name val="Cambria"/>
      <family val="2"/>
    </font>
    <font>
      <sz val="7"/>
      <name val="Times New Roman"/>
      <family val="1"/>
    </font>
    <font>
      <i/>
      <sz val="8"/>
      <name val="Tms Rmn"/>
    </font>
    <font>
      <b/>
      <sz val="18"/>
      <color indexed="56"/>
      <name val="Cambria"/>
      <family val="2"/>
    </font>
    <font>
      <b/>
      <sz val="8"/>
      <name val="Tms Rmn"/>
    </font>
    <font>
      <i/>
      <sz val="10"/>
      <name val="Arial"/>
      <family val="2"/>
    </font>
    <font>
      <sz val="11"/>
      <color indexed="10"/>
      <name val="Calibri"/>
      <family val="2"/>
    </font>
    <font>
      <b/>
      <sz val="14"/>
      <name val="Calibri"/>
      <family val="2"/>
      <scheme val="minor"/>
    </font>
    <font>
      <sz val="11"/>
      <name val="Calibri"/>
      <family val="2"/>
      <scheme val="minor"/>
    </font>
    <font>
      <sz val="14"/>
      <name val="Calibri"/>
      <family val="2"/>
      <scheme val="minor"/>
    </font>
    <font>
      <b/>
      <sz val="11"/>
      <name val="Calibri"/>
      <family val="2"/>
      <scheme val="minor"/>
    </font>
    <font>
      <sz val="10"/>
      <name val="Calibri"/>
      <family val="2"/>
      <scheme val="minor"/>
    </font>
    <font>
      <sz val="11"/>
      <color theme="1"/>
      <name val="Calibri"/>
      <family val="2"/>
      <scheme val="minor"/>
    </font>
    <font>
      <b/>
      <sz val="11"/>
      <color theme="1"/>
      <name val="Calibri"/>
      <family val="2"/>
      <scheme val="minor"/>
    </font>
    <font>
      <b/>
      <vertAlign val="superscript"/>
      <sz val="10"/>
      <name val="Arial"/>
      <family val="2"/>
    </font>
    <font>
      <sz val="10"/>
      <color theme="1"/>
      <name val="Arial"/>
      <family val="2"/>
    </font>
    <font>
      <b/>
      <sz val="10"/>
      <color theme="1"/>
      <name val="Arial"/>
      <family val="2"/>
    </font>
    <font>
      <i/>
      <sz val="10"/>
      <color theme="1"/>
      <name val="Arial"/>
      <family val="2"/>
    </font>
    <font>
      <b/>
      <i/>
      <sz val="10"/>
      <color theme="1"/>
      <name val="Arial"/>
      <family val="2"/>
    </font>
    <font>
      <b/>
      <vertAlign val="superscript"/>
      <sz val="10"/>
      <color theme="1"/>
      <name val="Arial"/>
      <family val="2"/>
    </font>
    <font>
      <sz val="10"/>
      <color rgb="FF2B2331"/>
      <name val="Arial"/>
      <family val="2"/>
    </font>
    <font>
      <i/>
      <sz val="10"/>
      <color indexed="63"/>
      <name val="Arial"/>
      <family val="2"/>
    </font>
    <font>
      <sz val="10"/>
      <color indexed="63"/>
      <name val="Arial"/>
      <family val="2"/>
    </font>
    <font>
      <b/>
      <sz val="9"/>
      <color theme="1"/>
      <name val="Arial"/>
      <family val="2"/>
    </font>
    <font>
      <sz val="9"/>
      <color theme="1"/>
      <name val="Arial"/>
      <family val="2"/>
    </font>
    <font>
      <sz val="9"/>
      <color indexed="8"/>
      <name val="Arial"/>
      <family val="2"/>
    </font>
    <font>
      <b/>
      <sz val="14"/>
      <name val="Arial"/>
      <family val="2"/>
    </font>
    <font>
      <b/>
      <sz val="10"/>
      <color theme="1"/>
      <name val="Arial Bold"/>
    </font>
    <font>
      <b/>
      <vertAlign val="superscript"/>
      <sz val="10"/>
      <color indexed="8"/>
      <name val="Arial Bold"/>
    </font>
    <font>
      <b/>
      <sz val="10"/>
      <color indexed="8"/>
      <name val="Arial Bold"/>
    </font>
    <font>
      <b/>
      <sz val="8"/>
      <color theme="1"/>
      <name val="Arial"/>
      <family val="2"/>
    </font>
    <font>
      <sz val="8"/>
      <color theme="1"/>
      <name val="Arial"/>
      <family val="2"/>
    </font>
    <font>
      <b/>
      <sz val="14"/>
      <color theme="1"/>
      <name val="Arial"/>
      <family val="2"/>
    </font>
    <font>
      <b/>
      <sz val="8"/>
      <name val="Arial Bold"/>
    </font>
    <font>
      <i/>
      <sz val="8"/>
      <color indexed="8"/>
      <name val="Arial"/>
      <family val="2"/>
    </font>
    <font>
      <b/>
      <sz val="10"/>
      <color rgb="FF000000"/>
      <name val="Arial"/>
      <family val="2"/>
    </font>
    <font>
      <sz val="8"/>
      <name val="Arial"/>
    </font>
    <font>
      <sz val="10"/>
      <name val="Arial"/>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4"/>
      <name val="Calibri"/>
      <family val="2"/>
    </font>
    <font>
      <b/>
      <sz val="9"/>
      <name val="Arial"/>
      <family val="2"/>
    </font>
    <font>
      <sz val="10"/>
      <color indexed="8"/>
      <name val="Calibri"/>
      <family val="2"/>
    </font>
    <font>
      <sz val="11"/>
      <color indexed="16"/>
      <name val="Calibri"/>
      <family val="2"/>
    </font>
    <font>
      <b/>
      <sz val="11"/>
      <color indexed="53"/>
      <name val="Calibri"/>
      <family val="2"/>
    </font>
    <font>
      <sz val="11"/>
      <color indexed="53"/>
      <name val="Calibri"/>
      <family val="2"/>
    </font>
    <font>
      <b/>
      <sz val="10"/>
      <color indexed="8"/>
      <name val="Calibri"/>
      <family val="2"/>
    </font>
    <font>
      <b/>
      <sz val="10"/>
      <color indexed="39"/>
      <name val="Calibri"/>
      <family val="2"/>
    </font>
    <font>
      <b/>
      <sz val="12"/>
      <color indexed="8"/>
      <name val="Calibri"/>
      <family val="2"/>
    </font>
    <font>
      <sz val="10"/>
      <name val="Calibri"/>
      <family val="2"/>
    </font>
    <font>
      <sz val="10"/>
      <color indexed="39"/>
      <name val="Calibri"/>
      <family val="2"/>
    </font>
    <font>
      <sz val="10"/>
      <color indexed="10"/>
      <name val="Calibri"/>
      <family val="2"/>
    </font>
    <font>
      <sz val="20"/>
      <name val="Calibri"/>
      <family val="2"/>
    </font>
    <font>
      <i/>
      <sz val="10"/>
      <color rgb="FF7F7F7F"/>
      <name val="Arial"/>
      <family val="2"/>
    </font>
    <font>
      <b/>
      <sz val="10"/>
      <color theme="0"/>
      <name val="Calibri"/>
      <family val="2"/>
    </font>
    <font>
      <b/>
      <sz val="10"/>
      <color rgb="FF5B6770"/>
      <name val="Calibri"/>
      <family val="2"/>
    </font>
    <font>
      <sz val="10"/>
      <color rgb="FFF2F2F2"/>
      <name val="Calibri"/>
      <family val="2"/>
    </font>
    <font>
      <sz val="10"/>
      <color rgb="FF003366"/>
      <name val="Calibri"/>
      <family val="2"/>
    </font>
    <font>
      <i/>
      <sz val="10"/>
      <color theme="0"/>
      <name val="Calibri"/>
      <family val="2"/>
    </font>
    <font>
      <i/>
      <sz val="10"/>
      <color rgb="FFFFE699"/>
      <name val="Calibri"/>
      <family val="2"/>
    </font>
    <font>
      <sz val="10"/>
      <color theme="0"/>
      <name val="Calibri"/>
      <family val="2"/>
    </font>
    <font>
      <b/>
      <sz val="18"/>
      <color theme="3"/>
      <name val="Cambria"/>
      <family val="2"/>
      <scheme val="major"/>
    </font>
    <font>
      <b/>
      <u/>
      <sz val="8"/>
      <name val="Arial"/>
      <family val="2"/>
    </font>
    <font>
      <u/>
      <sz val="8"/>
      <name val="Arial"/>
      <family val="2"/>
    </font>
    <font>
      <b/>
      <vertAlign val="superscript"/>
      <sz val="10"/>
      <color indexed="8"/>
      <name val="Arial"/>
      <family val="2"/>
    </font>
    <font>
      <vertAlign val="superscript"/>
      <sz val="10"/>
      <name val="Arial"/>
      <family val="2"/>
    </font>
    <font>
      <sz val="9"/>
      <color rgb="FF000000"/>
      <name val="Arial"/>
      <family val="2"/>
    </font>
    <font>
      <b/>
      <sz val="8"/>
      <color theme="1"/>
      <name val="Arial Bold"/>
    </font>
    <font>
      <b/>
      <vertAlign val="superscript"/>
      <sz val="8"/>
      <color indexed="8"/>
      <name val="Arial Bold"/>
    </font>
    <font>
      <b/>
      <sz val="8"/>
      <color indexed="8"/>
      <name val="Arial Bold"/>
    </font>
    <font>
      <b/>
      <sz val="9"/>
      <name val="Arial Bold"/>
    </font>
  </fonts>
  <fills count="9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62"/>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10"/>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7"/>
        <bgColor indexed="64"/>
      </patternFill>
    </fill>
    <fill>
      <patternFill patternType="solid">
        <fgColor indexed="43"/>
      </patternFill>
    </fill>
    <fill>
      <patternFill patternType="mediumGray">
        <fgColor indexed="22"/>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40"/>
        <bgColor indexed="64"/>
      </patternFill>
    </fill>
    <fill>
      <patternFill patternType="solid">
        <fgColor indexed="31"/>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9"/>
        <bgColor indexed="64"/>
      </patternFill>
    </fill>
    <fill>
      <patternFill patternType="solid">
        <fgColor indexed="41"/>
      </patternFill>
    </fill>
    <fill>
      <patternFill patternType="solid">
        <fgColor indexed="54"/>
      </patternFill>
    </fill>
    <fill>
      <patternFill patternType="solid">
        <fgColor indexed="40"/>
      </patternFill>
    </fill>
    <fill>
      <patternFill patternType="solid">
        <fgColor indexed="54"/>
        <bgColor indexed="64"/>
      </patternFill>
    </fill>
    <fill>
      <patternFill patternType="solid">
        <fgColor indexed="23"/>
        <bgColor indexed="64"/>
      </patternFill>
    </fill>
    <fill>
      <patternFill patternType="solid">
        <fgColor indexed="23"/>
      </patternFill>
    </fill>
    <fill>
      <patternFill patternType="solid">
        <fgColor indexed="55"/>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4"/>
        <bgColor indexed="64"/>
      </patternFill>
    </fill>
    <fill>
      <patternFill patternType="solid">
        <fgColor indexed="42"/>
        <bgColor indexed="64"/>
      </patternFill>
    </fill>
    <fill>
      <patternFill patternType="solid">
        <fgColor indexed="13"/>
        <bgColor indexed="64"/>
      </patternFill>
    </fill>
    <fill>
      <patternFill patternType="solid">
        <fgColor indexed="11"/>
        <bgColor indexed="64"/>
      </patternFill>
    </fill>
    <fill>
      <patternFill patternType="solid">
        <fgColor rgb="FFD9D9D9"/>
        <bgColor indexed="64"/>
      </patternFill>
    </fill>
    <fill>
      <patternFill patternType="solid">
        <fgColor rgb="FFFFCC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indexed="47"/>
        <bgColor indexed="64"/>
      </patternFill>
    </fill>
    <fill>
      <patternFill patternType="solid">
        <fgColor rgb="FFC0C0C0"/>
        <bgColor indexed="64"/>
      </patternFill>
    </fill>
    <fill>
      <patternFill patternType="solid">
        <fgColor theme="0" tint="-0.14999847407452621"/>
        <bgColor indexed="65"/>
      </patternFill>
    </fill>
    <fill>
      <patternFill patternType="solid">
        <fgColor indexed="6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solid">
        <fgColor indexed="42"/>
        <bgColor indexed="42"/>
      </patternFill>
    </fill>
    <fill>
      <patternFill patternType="solid">
        <fgColor rgb="FFC1C6C8"/>
        <bgColor indexed="64"/>
      </patternFill>
    </fill>
    <fill>
      <patternFill patternType="solid">
        <fgColor rgb="FF5B6770"/>
        <bgColor indexed="64"/>
      </patternFill>
    </fill>
    <fill>
      <patternFill patternType="solid">
        <fgColor rgb="FFFFB3B6"/>
        <bgColor indexed="64"/>
      </patternFill>
    </fill>
    <fill>
      <patternFill patternType="lightUp">
        <fgColor rgb="FFC1C6C8"/>
        <bgColor rgb="FFD9D9D9"/>
      </patternFill>
    </fill>
    <fill>
      <patternFill patternType="solid">
        <fgColor rgb="FFE7E6E6"/>
        <bgColor indexed="64"/>
      </patternFill>
    </fill>
    <fill>
      <patternFill patternType="solid">
        <fgColor rgb="FFC2D1E4"/>
        <bgColor indexed="64"/>
      </patternFill>
    </fill>
    <fill>
      <patternFill patternType="solid">
        <fgColor rgb="FFF2F2F2"/>
        <bgColor indexed="64"/>
      </patternFill>
    </fill>
    <fill>
      <patternFill patternType="solid">
        <fgColor rgb="FFE86D1F"/>
        <bgColor indexed="64"/>
      </patternFill>
    </fill>
  </fills>
  <borders count="60">
    <border>
      <left/>
      <right/>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style="thin">
        <color indexed="64"/>
      </right>
      <top style="thin">
        <color indexed="64"/>
      </top>
      <bottom style="thin">
        <color indexed="64"/>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49"/>
      </left>
      <right style="thin">
        <color indexed="49"/>
      </right>
      <top/>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hair">
        <color indexed="64"/>
      </top>
      <bottom style="hair">
        <color indexed="64"/>
      </bottom>
      <diagonal/>
    </border>
    <border>
      <left style="thin">
        <color indexed="13"/>
      </left>
      <right style="thin">
        <color indexed="13"/>
      </right>
      <top/>
      <bottom/>
      <diagonal/>
    </border>
    <border>
      <left style="thin">
        <color indexed="13"/>
      </left>
      <right style="thin">
        <color indexed="13"/>
      </right>
      <top/>
      <bottom style="thin">
        <color indexed="13"/>
      </bottom>
      <diagonal/>
    </border>
    <border>
      <left style="thin">
        <color indexed="11"/>
      </left>
      <right style="thin">
        <color indexed="11"/>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9"/>
      </bottom>
      <diagonal/>
    </border>
    <border>
      <left style="medium">
        <color indexed="64"/>
      </left>
      <right style="medium">
        <color indexed="9"/>
      </right>
      <top style="medium">
        <color indexed="9"/>
      </top>
      <bottom style="medium">
        <color indexed="64"/>
      </bottom>
      <diagonal/>
    </border>
    <border>
      <left/>
      <right style="medium">
        <color indexed="9"/>
      </right>
      <top style="medium">
        <color indexed="9"/>
      </top>
      <bottom style="medium">
        <color indexed="64"/>
      </bottom>
      <diagonal/>
    </border>
    <border>
      <left style="medium">
        <color indexed="9"/>
      </left>
      <right style="thin">
        <color indexed="64"/>
      </right>
      <top style="medium">
        <color indexed="9"/>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right/>
      <top style="thin">
        <color indexed="48"/>
      </top>
      <bottom style="thin">
        <color indexed="48"/>
      </bottom>
      <diagonal/>
    </border>
    <border>
      <left style="thin">
        <color indexed="41"/>
      </left>
      <right style="thin">
        <color indexed="41"/>
      </right>
      <top style="thin">
        <color indexed="41"/>
      </top>
      <bottom style="thin">
        <color indexed="41"/>
      </bottom>
      <diagonal/>
    </border>
    <border>
      <left/>
      <right/>
      <top style="thin">
        <color indexed="48"/>
      </top>
      <bottom style="double">
        <color indexed="48"/>
      </bottom>
      <diagonal/>
    </border>
    <border>
      <left/>
      <right/>
      <top style="thin">
        <color rgb="FF5B6770"/>
      </top>
      <bottom style="thin">
        <color rgb="FF5B6770"/>
      </bottom>
      <diagonal/>
    </border>
    <border>
      <left/>
      <right/>
      <top style="thin">
        <color rgb="FFBFBFBF"/>
      </top>
      <bottom style="thin">
        <color rgb="FFBFBFBF"/>
      </bottom>
      <diagonal/>
    </border>
    <border>
      <left style="thin">
        <color rgb="FFBFBFBF"/>
      </left>
      <right style="thin">
        <color rgb="FFBFBFBF"/>
      </right>
      <top style="thin">
        <color rgb="FF003366"/>
      </top>
      <bottom style="thin">
        <color rgb="FF003366"/>
      </bottom>
      <diagonal/>
    </border>
    <border>
      <left style="thin">
        <color rgb="FFBFBFBF"/>
      </left>
      <right style="thin">
        <color rgb="FFBFBFBF"/>
      </right>
      <top style="thin">
        <color rgb="FFBFBFBF"/>
      </top>
      <bottom style="thin">
        <color rgb="FFBFBFBF"/>
      </bottom>
      <diagonal/>
    </border>
  </borders>
  <cellStyleXfs count="871">
    <xf numFmtId="0" fontId="0" fillId="0" borderId="0"/>
    <xf numFmtId="0" fontId="1" fillId="0" borderId="0"/>
    <xf numFmtId="0" fontId="1" fillId="0" borderId="0"/>
    <xf numFmtId="0" fontId="5" fillId="0" borderId="0"/>
    <xf numFmtId="0" fontId="6" fillId="0" borderId="0"/>
    <xf numFmtId="0" fontId="5" fillId="0" borderId="0"/>
    <xf numFmtId="0" fontId="5"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7" fillId="20" borderId="0" applyNumberFormat="0" applyBorder="0" applyAlignment="0" applyProtection="0"/>
    <xf numFmtId="0" fontId="7" fillId="28" borderId="0" applyNumberFormat="0" applyBorder="0" applyAlignment="0" applyProtection="0"/>
    <xf numFmtId="0" fontId="8" fillId="21" borderId="0" applyNumberFormat="0" applyBorder="0" applyAlignment="0" applyProtection="0"/>
    <xf numFmtId="0" fontId="8" fillId="13"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8" fillId="18" borderId="0" applyNumberFormat="0" applyBorder="0" applyAlignment="0" applyProtection="0"/>
    <xf numFmtId="0" fontId="8" fillId="14"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9" fillId="0" borderId="2">
      <alignment horizontal="center" vertical="center"/>
    </xf>
    <xf numFmtId="0" fontId="10" fillId="3" borderId="0" applyNumberFormat="0" applyBorder="0" applyAlignment="0" applyProtection="0"/>
    <xf numFmtId="0" fontId="11" fillId="35" borderId="3" applyNumberFormat="0" applyAlignment="0" applyProtection="0"/>
    <xf numFmtId="0" fontId="1" fillId="0" borderId="0"/>
    <xf numFmtId="0" fontId="12" fillId="36" borderId="4"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0" fontId="13" fillId="0" borderId="0"/>
    <xf numFmtId="44" fontId="1" fillId="0" borderId="0" applyFont="0" applyFill="0" applyBorder="0" applyAlignment="0" applyProtection="0"/>
    <xf numFmtId="165" fontId="9" fillId="0" borderId="0" applyBorder="0"/>
    <xf numFmtId="165" fontId="9" fillId="0" borderId="5"/>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0"/>
    <xf numFmtId="0" fontId="19" fillId="0" borderId="0">
      <alignment horizontal="centerContinuous" vertical="center"/>
    </xf>
    <xf numFmtId="165" fontId="20" fillId="0" borderId="2" applyNumberFormat="0" applyFont="0" applyAlignment="0">
      <alignment wrapText="1"/>
    </xf>
    <xf numFmtId="166" fontId="21" fillId="0" borderId="0">
      <alignment horizontal="centerContinuous"/>
    </xf>
    <xf numFmtId="166" fontId="22" fillId="0" borderId="0">
      <alignment horizontal="left" vertical="center"/>
    </xf>
    <xf numFmtId="0" fontId="2" fillId="0" borderId="0"/>
    <xf numFmtId="0" fontId="23" fillId="0" borderId="6" applyNumberFormat="0" applyFill="0" applyAlignment="0" applyProtection="0"/>
    <xf numFmtId="0" fontId="18" fillId="0" borderId="7" applyNumberFormat="0" applyFill="0">
      <alignment horizontal="center" vertical="center"/>
    </xf>
    <xf numFmtId="0" fontId="24" fillId="0" borderId="8" applyNumberFormat="0" applyFill="0" applyAlignment="0" applyProtection="0"/>
    <xf numFmtId="0" fontId="24" fillId="0" borderId="0" applyNumberFormat="0" applyFill="0" applyBorder="0" applyAlignment="0" applyProtection="0"/>
    <xf numFmtId="0" fontId="4" fillId="0" borderId="0"/>
    <xf numFmtId="0" fontId="25" fillId="0" borderId="0" applyNumberFormat="0" applyFill="0" applyBorder="0" applyAlignment="0" applyProtection="0">
      <alignment vertical="top"/>
      <protection locked="0"/>
    </xf>
    <xf numFmtId="0" fontId="26" fillId="7" borderId="3" applyNumberFormat="0" applyAlignment="0" applyProtection="0"/>
    <xf numFmtId="0" fontId="1" fillId="0" borderId="0"/>
    <xf numFmtId="0" fontId="1" fillId="0" borderId="0"/>
    <xf numFmtId="0" fontId="1" fillId="0" borderId="0"/>
    <xf numFmtId="0" fontId="27" fillId="40" borderId="0">
      <alignment horizontal="center" vertical="center"/>
    </xf>
    <xf numFmtId="0" fontId="28" fillId="0" borderId="9" applyNumberFormat="0" applyFill="0" applyAlignment="0" applyProtection="0"/>
    <xf numFmtId="0" fontId="29" fillId="0" borderId="0">
      <alignment horizontal="center"/>
    </xf>
    <xf numFmtId="0" fontId="30" fillId="0" borderId="0"/>
    <xf numFmtId="0" fontId="5" fillId="0" borderId="0"/>
    <xf numFmtId="0" fontId="31" fillId="41" borderId="0" applyNumberFormat="0" applyBorder="0" applyAlignment="0" applyProtection="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32" fillId="0" borderId="0"/>
    <xf numFmtId="0" fontId="33" fillId="0" borderId="0"/>
    <xf numFmtId="0" fontId="34" fillId="0" borderId="0">
      <alignment horizontal="left"/>
    </xf>
    <xf numFmtId="0" fontId="35" fillId="35" borderId="10"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0" fontId="37" fillId="0" borderId="11">
      <alignment horizontal="center"/>
    </xf>
    <xf numFmtId="3" fontId="36" fillId="0" borderId="0" applyFont="0" applyFill="0" applyBorder="0" applyAlignment="0" applyProtection="0"/>
    <xf numFmtId="0" fontId="36" fillId="42" borderId="0" applyNumberFormat="0" applyFont="0" applyBorder="0" applyAlignment="0" applyProtection="0"/>
    <xf numFmtId="49" fontId="38" fillId="43" borderId="12">
      <protection locked="0"/>
    </xf>
    <xf numFmtId="37" fontId="16" fillId="0" borderId="0"/>
    <xf numFmtId="0" fontId="39" fillId="0" borderId="0"/>
    <xf numFmtId="4" fontId="3" fillId="41" borderId="13" applyNumberFormat="0" applyProtection="0">
      <alignment vertical="center"/>
    </xf>
    <xf numFmtId="4" fontId="40" fillId="41" borderId="14" applyNumberFormat="0" applyProtection="0">
      <alignment vertical="center"/>
    </xf>
    <xf numFmtId="4" fontId="41" fillId="44" borderId="14" applyNumberFormat="0" applyProtection="0">
      <alignment vertical="center"/>
    </xf>
    <xf numFmtId="4" fontId="40" fillId="41" borderId="14" applyNumberFormat="0" applyProtection="0">
      <alignment vertical="center"/>
    </xf>
    <xf numFmtId="4" fontId="42" fillId="44" borderId="13" applyNumberFormat="0" applyProtection="0">
      <alignment vertical="center"/>
    </xf>
    <xf numFmtId="4" fontId="43" fillId="44" borderId="14" applyNumberFormat="0" applyProtection="0">
      <alignment vertical="center"/>
    </xf>
    <xf numFmtId="4" fontId="42" fillId="44" borderId="13" applyNumberFormat="0" applyProtection="0">
      <alignment vertical="center"/>
    </xf>
    <xf numFmtId="4" fontId="3" fillId="44" borderId="13" applyNumberFormat="0" applyProtection="0">
      <alignment horizontal="left" vertical="center" indent="1"/>
    </xf>
    <xf numFmtId="4" fontId="40" fillId="44" borderId="14" applyNumberFormat="0" applyProtection="0">
      <alignment horizontal="left" vertical="center" indent="1"/>
    </xf>
    <xf numFmtId="4" fontId="44" fillId="44" borderId="14" applyNumberFormat="0" applyProtection="0">
      <alignment horizontal="left" vertical="center" indent="1"/>
    </xf>
    <xf numFmtId="4" fontId="40" fillId="44" borderId="14" applyNumberFormat="0" applyProtection="0">
      <alignment horizontal="left" vertical="center" indent="1"/>
    </xf>
    <xf numFmtId="0" fontId="45" fillId="41" borderId="14" applyNumberFormat="0" applyProtection="0">
      <alignment horizontal="left" vertical="top" indent="1"/>
    </xf>
    <xf numFmtId="0" fontId="40" fillId="44" borderId="14" applyNumberFormat="0" applyProtection="0">
      <alignment horizontal="left" vertical="top" indent="1"/>
    </xf>
    <xf numFmtId="0" fontId="45" fillId="41" borderId="14" applyNumberFormat="0" applyProtection="0">
      <alignment horizontal="left" vertical="top" indent="1"/>
    </xf>
    <xf numFmtId="4" fontId="3" fillId="45" borderId="13" applyNumberFormat="0" applyProtection="0">
      <alignment horizontal="left" vertical="center" indent="1"/>
    </xf>
    <xf numFmtId="4" fontId="40" fillId="46" borderId="0" applyNumberFormat="0" applyProtection="0">
      <alignment horizontal="left" vertical="center" indent="1"/>
    </xf>
    <xf numFmtId="0" fontId="1" fillId="47" borderId="10" applyNumberFormat="0" applyProtection="0">
      <alignment horizontal="left" vertical="center" indent="1"/>
    </xf>
    <xf numFmtId="4" fontId="46" fillId="46" borderId="0" applyNumberFormat="0" applyProtection="0">
      <alignment horizontal="left" vertical="top" indent="1"/>
    </xf>
    <xf numFmtId="4" fontId="40" fillId="46" borderId="0" applyNumberFormat="0" applyProtection="0">
      <alignment horizontal="left" vertical="center" indent="1"/>
    </xf>
    <xf numFmtId="4" fontId="3" fillId="3" borderId="13" applyNumberFormat="0" applyProtection="0">
      <alignment horizontal="right" vertical="center"/>
    </xf>
    <xf numFmtId="4" fontId="47" fillId="3" borderId="14" applyNumberFormat="0" applyProtection="0">
      <alignment horizontal="right" vertical="center"/>
    </xf>
    <xf numFmtId="4" fontId="3" fillId="3" borderId="13" applyNumberFormat="0" applyProtection="0">
      <alignment horizontal="right" vertical="center"/>
    </xf>
    <xf numFmtId="4" fontId="3" fillId="48" borderId="13" applyNumberFormat="0" applyProtection="0">
      <alignment horizontal="right" vertical="center"/>
    </xf>
    <xf numFmtId="4" fontId="47" fillId="9" borderId="14" applyNumberFormat="0" applyProtection="0">
      <alignment horizontal="right" vertical="center"/>
    </xf>
    <xf numFmtId="4" fontId="3" fillId="48" borderId="13" applyNumberFormat="0" applyProtection="0">
      <alignment horizontal="right" vertical="center"/>
    </xf>
    <xf numFmtId="4" fontId="3" fillId="23" borderId="15" applyNumberFormat="0" applyProtection="0">
      <alignment horizontal="right" vertical="center"/>
    </xf>
    <xf numFmtId="4" fontId="47" fillId="23" borderId="14" applyNumberFormat="0" applyProtection="0">
      <alignment horizontal="right" vertical="center"/>
    </xf>
    <xf numFmtId="4" fontId="3" fillId="23" borderId="15" applyNumberFormat="0" applyProtection="0">
      <alignment horizontal="right" vertical="center"/>
    </xf>
    <xf numFmtId="4" fontId="3" fillId="11" borderId="13" applyNumberFormat="0" applyProtection="0">
      <alignment horizontal="right" vertical="center"/>
    </xf>
    <xf numFmtId="4" fontId="47" fillId="11" borderId="14" applyNumberFormat="0" applyProtection="0">
      <alignment horizontal="right" vertical="center"/>
    </xf>
    <xf numFmtId="4" fontId="3" fillId="11" borderId="13" applyNumberFormat="0" applyProtection="0">
      <alignment horizontal="right" vertical="center"/>
    </xf>
    <xf numFmtId="4" fontId="3" fillId="15" borderId="13" applyNumberFormat="0" applyProtection="0">
      <alignment horizontal="right" vertical="center"/>
    </xf>
    <xf numFmtId="4" fontId="47" fillId="15" borderId="14" applyNumberFormat="0" applyProtection="0">
      <alignment horizontal="right" vertical="center"/>
    </xf>
    <xf numFmtId="4" fontId="3" fillId="15" borderId="13" applyNumberFormat="0" applyProtection="0">
      <alignment horizontal="right" vertical="center"/>
    </xf>
    <xf numFmtId="4" fontId="3" fillId="34" borderId="13" applyNumberFormat="0" applyProtection="0">
      <alignment horizontal="right" vertical="center"/>
    </xf>
    <xf numFmtId="4" fontId="47" fillId="34" borderId="14" applyNumberFormat="0" applyProtection="0">
      <alignment horizontal="right" vertical="center"/>
    </xf>
    <xf numFmtId="4" fontId="3" fillId="34" borderId="13" applyNumberFormat="0" applyProtection="0">
      <alignment horizontal="right" vertical="center"/>
    </xf>
    <xf numFmtId="4" fontId="3" fillId="27" borderId="13" applyNumberFormat="0" applyProtection="0">
      <alignment horizontal="right" vertical="center"/>
    </xf>
    <xf numFmtId="4" fontId="47" fillId="27" borderId="14" applyNumberFormat="0" applyProtection="0">
      <alignment horizontal="right" vertical="center"/>
    </xf>
    <xf numFmtId="4" fontId="3" fillId="27" borderId="13" applyNumberFormat="0" applyProtection="0">
      <alignment horizontal="right" vertical="center"/>
    </xf>
    <xf numFmtId="4" fontId="3" fillId="49" borderId="13" applyNumberFormat="0" applyProtection="0">
      <alignment horizontal="right" vertical="center"/>
    </xf>
    <xf numFmtId="4" fontId="47" fillId="49" borderId="14" applyNumberFormat="0" applyProtection="0">
      <alignment horizontal="right" vertical="center"/>
    </xf>
    <xf numFmtId="4" fontId="3" fillId="49" borderId="13" applyNumberFormat="0" applyProtection="0">
      <alignment horizontal="right" vertical="center"/>
    </xf>
    <xf numFmtId="4" fontId="3" fillId="10" borderId="13" applyNumberFormat="0" applyProtection="0">
      <alignment horizontal="right" vertical="center"/>
    </xf>
    <xf numFmtId="4" fontId="47" fillId="10" borderId="14" applyNumberFormat="0" applyProtection="0">
      <alignment horizontal="right" vertical="center"/>
    </xf>
    <xf numFmtId="4" fontId="3" fillId="10" borderId="13" applyNumberFormat="0" applyProtection="0">
      <alignment horizontal="right" vertical="center"/>
    </xf>
    <xf numFmtId="4" fontId="3" fillId="50" borderId="15" applyNumberFormat="0" applyProtection="0">
      <alignment horizontal="left" vertical="center" indent="1"/>
    </xf>
    <xf numFmtId="4" fontId="40" fillId="50" borderId="16" applyNumberFormat="0" applyProtection="0">
      <alignment horizontal="left" vertical="center" indent="1"/>
    </xf>
    <xf numFmtId="4" fontId="3" fillId="50" borderId="15" applyNumberFormat="0" applyProtection="0">
      <alignment horizontal="left" vertical="center" indent="1"/>
    </xf>
    <xf numFmtId="4" fontId="3" fillId="51" borderId="17" applyNumberFormat="0" applyProtection="0">
      <alignment horizontal="left" vertical="center"/>
    </xf>
    <xf numFmtId="4" fontId="47" fillId="52" borderId="0" applyNumberFormat="0" applyProtection="0">
      <alignment horizontal="left" vertical="center" indent="1"/>
    </xf>
    <xf numFmtId="4" fontId="3" fillId="51" borderId="17" applyNumberFormat="0" applyProtection="0">
      <alignment horizontal="left" vertical="center"/>
    </xf>
    <xf numFmtId="4" fontId="1" fillId="53" borderId="15" applyNumberFormat="0" applyProtection="0">
      <alignment horizontal="left" vertical="center" indent="1"/>
    </xf>
    <xf numFmtId="4" fontId="3" fillId="54" borderId="13" applyNumberFormat="0" applyProtection="0">
      <alignment horizontal="right" vertical="center"/>
    </xf>
    <xf numFmtId="4" fontId="47" fillId="54" borderId="14" applyNumberFormat="0" applyProtection="0">
      <alignment horizontal="right" vertical="center"/>
    </xf>
    <xf numFmtId="0" fontId="1" fillId="47" borderId="10" applyNumberFormat="0" applyProtection="0">
      <alignment horizontal="left" vertical="center" indent="1"/>
    </xf>
    <xf numFmtId="4" fontId="3" fillId="54" borderId="13" applyNumberFormat="0" applyProtection="0">
      <alignment horizontal="right" vertical="center"/>
    </xf>
    <xf numFmtId="4" fontId="3" fillId="52" borderId="15" applyNumberFormat="0" applyProtection="0">
      <alignment horizontal="left" vertical="center" indent="1"/>
    </xf>
    <xf numFmtId="4" fontId="47" fillId="52" borderId="0" applyNumberFormat="0" applyProtection="0">
      <alignment horizontal="left" vertical="center" indent="1"/>
    </xf>
    <xf numFmtId="4" fontId="3" fillId="52" borderId="15" applyNumberFormat="0" applyProtection="0">
      <alignment horizontal="left" vertical="center" indent="1"/>
    </xf>
    <xf numFmtId="4" fontId="3" fillId="54" borderId="15" applyNumberFormat="0" applyProtection="0">
      <alignment horizontal="left" vertical="center" indent="1"/>
    </xf>
    <xf numFmtId="4" fontId="47" fillId="46" borderId="0" applyNumberFormat="0" applyProtection="0">
      <alignment horizontal="left" vertical="center" indent="1"/>
    </xf>
    <xf numFmtId="4" fontId="3" fillId="54" borderId="15" applyNumberFormat="0" applyProtection="0">
      <alignment horizontal="left" vertical="center" indent="1"/>
    </xf>
    <xf numFmtId="0" fontId="3" fillId="35" borderId="13" applyNumberFormat="0" applyProtection="0">
      <alignment horizontal="left" vertical="center" indent="1"/>
    </xf>
    <xf numFmtId="0" fontId="1" fillId="55" borderId="14" applyNumberFormat="0" applyProtection="0">
      <alignment horizontal="left" vertical="center" indent="1"/>
    </xf>
    <xf numFmtId="0" fontId="1" fillId="56" borderId="10" applyNumberFormat="0" applyProtection="0">
      <alignment horizontal="left" vertical="center" indent="1"/>
    </xf>
    <xf numFmtId="0" fontId="1" fillId="56" borderId="10" applyNumberFormat="0" applyProtection="0">
      <alignment horizontal="left" vertical="center" indent="1"/>
    </xf>
    <xf numFmtId="0" fontId="1" fillId="55" borderId="14" applyNumberFormat="0" applyProtection="0">
      <alignment horizontal="left" vertical="center" indent="1"/>
    </xf>
    <xf numFmtId="0" fontId="3" fillId="53" borderId="14" applyNumberFormat="0" applyProtection="0">
      <alignment horizontal="left" vertical="top" indent="1"/>
    </xf>
    <xf numFmtId="0" fontId="1" fillId="55" borderId="14" applyNumberFormat="0" applyProtection="0">
      <alignment horizontal="left" vertical="top" indent="1"/>
    </xf>
    <xf numFmtId="0" fontId="1" fillId="56" borderId="10" applyNumberFormat="0" applyProtection="0">
      <alignment horizontal="left" vertical="center" indent="1"/>
    </xf>
    <xf numFmtId="0" fontId="3" fillId="53" borderId="14" applyNumberFormat="0" applyProtection="0">
      <alignment horizontal="left" vertical="top" indent="1"/>
    </xf>
    <xf numFmtId="0" fontId="3" fillId="57" borderId="13" applyNumberFormat="0" applyProtection="0">
      <alignment horizontal="left" vertical="center" indent="1"/>
    </xf>
    <xf numFmtId="0" fontId="1" fillId="46" borderId="14" applyNumberFormat="0" applyProtection="0">
      <alignment horizontal="left" vertical="center" indent="1"/>
    </xf>
    <xf numFmtId="0" fontId="1" fillId="58" borderId="10" applyNumberFormat="0" applyProtection="0">
      <alignment horizontal="left" vertical="center" indent="1"/>
    </xf>
    <xf numFmtId="0" fontId="1" fillId="58" borderId="10" applyNumberFormat="0" applyProtection="0">
      <alignment horizontal="left" vertical="center" indent="1"/>
    </xf>
    <xf numFmtId="0" fontId="3" fillId="57" borderId="13" applyNumberFormat="0" applyProtection="0">
      <alignment horizontal="left" vertical="center" indent="1"/>
    </xf>
    <xf numFmtId="0" fontId="3" fillId="54" borderId="14" applyNumberFormat="0" applyProtection="0">
      <alignment horizontal="left" vertical="top" indent="1"/>
    </xf>
    <xf numFmtId="0" fontId="1" fillId="46" borderId="14" applyNumberFormat="0" applyProtection="0">
      <alignment horizontal="left" vertical="top" indent="1"/>
    </xf>
    <xf numFmtId="0" fontId="1" fillId="58" borderId="10" applyNumberFormat="0" applyProtection="0">
      <alignment horizontal="left" vertical="center" indent="1"/>
    </xf>
    <xf numFmtId="0" fontId="3" fillId="54" borderId="14" applyNumberFormat="0" applyProtection="0">
      <alignment horizontal="left" vertical="top" indent="1"/>
    </xf>
    <xf numFmtId="0" fontId="3" fillId="8" borderId="13" applyNumberFormat="0" applyProtection="0">
      <alignment horizontal="left" vertical="center" indent="1"/>
    </xf>
    <xf numFmtId="0" fontId="1" fillId="59" borderId="14" applyNumberFormat="0" applyProtection="0">
      <alignment horizontal="left" vertical="center" indent="1"/>
    </xf>
    <xf numFmtId="0" fontId="1" fillId="60" borderId="10" applyNumberFormat="0" applyProtection="0">
      <alignment horizontal="left" vertical="center" indent="1"/>
    </xf>
    <xf numFmtId="0" fontId="1" fillId="60" borderId="10" applyNumberFormat="0" applyProtection="0">
      <alignment horizontal="left" vertical="center" indent="1"/>
    </xf>
    <xf numFmtId="0" fontId="1" fillId="59" borderId="14" applyNumberFormat="0" applyProtection="0">
      <alignment horizontal="left" vertical="center" indent="1"/>
    </xf>
    <xf numFmtId="0" fontId="3" fillId="8" borderId="14" applyNumberFormat="0" applyProtection="0">
      <alignment horizontal="left" vertical="top" indent="1"/>
    </xf>
    <xf numFmtId="0" fontId="1" fillId="59" borderId="14" applyNumberFormat="0" applyProtection="0">
      <alignment horizontal="left" vertical="top" indent="1"/>
    </xf>
    <xf numFmtId="0" fontId="1" fillId="60" borderId="10" applyNumberFormat="0" applyProtection="0">
      <alignment horizontal="left" vertical="center" indent="1"/>
    </xf>
    <xf numFmtId="0" fontId="3" fillId="8" borderId="14" applyNumberFormat="0" applyProtection="0">
      <alignment horizontal="left" vertical="top" indent="1"/>
    </xf>
    <xf numFmtId="0" fontId="3" fillId="52" borderId="13" applyNumberFormat="0" applyProtection="0">
      <alignment horizontal="left" vertical="center" indent="1"/>
    </xf>
    <xf numFmtId="0" fontId="1" fillId="61" borderId="14" applyNumberFormat="0" applyProtection="0">
      <alignment horizontal="left" vertical="center" indent="1"/>
    </xf>
    <xf numFmtId="0" fontId="1" fillId="47" borderId="10" applyNumberFormat="0" applyProtection="0">
      <alignment horizontal="left" vertical="center" indent="1"/>
    </xf>
    <xf numFmtId="0" fontId="1" fillId="47" borderId="10" applyNumberFormat="0" applyProtection="0">
      <alignment horizontal="left" vertical="center" indent="1"/>
    </xf>
    <xf numFmtId="0" fontId="3" fillId="52" borderId="13" applyNumberFormat="0" applyProtection="0">
      <alignment horizontal="left" vertical="center" indent="1"/>
    </xf>
    <xf numFmtId="0" fontId="3" fillId="52" borderId="14" applyNumberFormat="0" applyProtection="0">
      <alignment horizontal="left" vertical="top" indent="1"/>
    </xf>
    <xf numFmtId="0" fontId="1" fillId="61" borderId="14" applyNumberFormat="0" applyProtection="0">
      <alignment horizontal="left" vertical="top" indent="1"/>
    </xf>
    <xf numFmtId="0" fontId="1" fillId="47" borderId="10" applyNumberFormat="0" applyProtection="0">
      <alignment horizontal="left" vertical="center" indent="1"/>
    </xf>
    <xf numFmtId="0" fontId="3" fillId="52" borderId="14" applyNumberFormat="0" applyProtection="0">
      <alignment horizontal="left" vertical="top" indent="1"/>
    </xf>
    <xf numFmtId="0" fontId="3" fillId="62" borderId="18" applyNumberFormat="0">
      <protection locked="0"/>
    </xf>
    <xf numFmtId="0" fontId="4" fillId="53" borderId="19" applyBorder="0"/>
    <xf numFmtId="4" fontId="48" fillId="63" borderId="14" applyNumberFormat="0" applyProtection="0">
      <alignment vertical="center"/>
    </xf>
    <xf numFmtId="4" fontId="47" fillId="64" borderId="14" applyNumberFormat="0" applyProtection="0">
      <alignment vertical="center"/>
    </xf>
    <xf numFmtId="4" fontId="48" fillId="63" borderId="14" applyNumberFormat="0" applyProtection="0">
      <alignment vertical="center"/>
    </xf>
    <xf numFmtId="4" fontId="42" fillId="64" borderId="12" applyNumberFormat="0" applyProtection="0">
      <alignment vertical="center"/>
    </xf>
    <xf numFmtId="4" fontId="49" fillId="64" borderId="14" applyNumberFormat="0" applyProtection="0">
      <alignment vertical="center"/>
    </xf>
    <xf numFmtId="4" fontId="42" fillId="64" borderId="12" applyNumberFormat="0" applyProtection="0">
      <alignment vertical="center"/>
    </xf>
    <xf numFmtId="4" fontId="48" fillId="35" borderId="14" applyNumberFormat="0" applyProtection="0">
      <alignment horizontal="left" vertical="center" indent="1"/>
    </xf>
    <xf numFmtId="4" fontId="47" fillId="64" borderId="14" applyNumberFormat="0" applyProtection="0">
      <alignment horizontal="left" vertical="center" indent="1"/>
    </xf>
    <xf numFmtId="4" fontId="47" fillId="64" borderId="14" applyNumberFormat="0" applyProtection="0">
      <alignment horizontal="left" vertical="center" indent="1"/>
    </xf>
    <xf numFmtId="0" fontId="48" fillId="63" borderId="14" applyNumberFormat="0" applyProtection="0">
      <alignment horizontal="left" vertical="top" indent="1"/>
    </xf>
    <xf numFmtId="0" fontId="47" fillId="64" borderId="14" applyNumberFormat="0" applyProtection="0">
      <alignment horizontal="left" vertical="top" indent="1"/>
    </xf>
    <xf numFmtId="0" fontId="48" fillId="63" borderId="14" applyNumberFormat="0" applyProtection="0">
      <alignment horizontal="left" vertical="top" indent="1"/>
    </xf>
    <xf numFmtId="4" fontId="3" fillId="0" borderId="13" applyNumberFormat="0" applyProtection="0">
      <alignment horizontal="right" vertical="center"/>
    </xf>
    <xf numFmtId="4" fontId="47" fillId="52" borderId="14" applyNumberFormat="0" applyProtection="0">
      <alignment horizontal="right" vertical="center"/>
    </xf>
    <xf numFmtId="4" fontId="50" fillId="61" borderId="14" applyNumberFormat="0" applyProtection="0">
      <alignment horizontal="right" vertical="center"/>
    </xf>
    <xf numFmtId="4" fontId="47" fillId="52" borderId="14" applyNumberFormat="0" applyProtection="0">
      <alignment horizontal="right" vertical="center"/>
    </xf>
    <xf numFmtId="4" fontId="42" fillId="51" borderId="13" applyNumberFormat="0" applyProtection="0">
      <alignment horizontal="right" vertical="center"/>
    </xf>
    <xf numFmtId="4" fontId="49" fillId="52" borderId="14" applyNumberFormat="0" applyProtection="0">
      <alignment horizontal="right" vertical="center"/>
    </xf>
    <xf numFmtId="4" fontId="42" fillId="51" borderId="13" applyNumberFormat="0" applyProtection="0">
      <alignment horizontal="right" vertical="center"/>
    </xf>
    <xf numFmtId="4" fontId="3" fillId="45" borderId="13" applyNumberFormat="0" applyProtection="0">
      <alignment horizontal="left" vertical="center" indent="1"/>
    </xf>
    <xf numFmtId="4" fontId="47" fillId="54" borderId="14" applyNumberFormat="0" applyProtection="0">
      <alignment horizontal="left" vertical="center" indent="1"/>
    </xf>
    <xf numFmtId="0" fontId="1" fillId="47" borderId="10" applyNumberFormat="0" applyProtection="0">
      <alignment horizontal="left" vertical="center" indent="1"/>
    </xf>
    <xf numFmtId="4" fontId="3" fillId="45" borderId="13" applyNumberFormat="0" applyProtection="0">
      <alignment horizontal="left" vertical="center" indent="1"/>
    </xf>
    <xf numFmtId="0" fontId="48" fillId="54" borderId="14" applyNumberFormat="0" applyProtection="0">
      <alignment horizontal="left" vertical="top" indent="1"/>
    </xf>
    <xf numFmtId="0" fontId="47" fillId="46" borderId="14" applyNumberFormat="0" applyProtection="0">
      <alignment horizontal="left" vertical="top" indent="1"/>
    </xf>
    <xf numFmtId="0" fontId="1" fillId="47" borderId="10" applyNumberFormat="0" applyProtection="0">
      <alignment horizontal="center" vertical="center" wrapText="1"/>
    </xf>
    <xf numFmtId="0" fontId="40" fillId="46" borderId="14" applyNumberFormat="0" applyProtection="0">
      <alignment horizontal="center" vertical="top"/>
    </xf>
    <xf numFmtId="0" fontId="51" fillId="46" borderId="14" applyNumberFormat="0" applyProtection="0">
      <alignment horizontal="center" vertical="top" wrapText="1"/>
    </xf>
    <xf numFmtId="0" fontId="47" fillId="46" borderId="14" applyNumberFormat="0" applyProtection="0">
      <alignment horizontal="left" vertical="top" indent="1"/>
    </xf>
    <xf numFmtId="4" fontId="52" fillId="65" borderId="15" applyNumberFormat="0" applyProtection="0">
      <alignment horizontal="left" vertical="center" indent="1"/>
    </xf>
    <xf numFmtId="4" fontId="53" fillId="65" borderId="0" applyNumberFormat="0" applyProtection="0">
      <alignment horizontal="left" vertical="center" indent="1"/>
    </xf>
    <xf numFmtId="4" fontId="53" fillId="65" borderId="0" applyNumberFormat="0" applyProtection="0">
      <alignment horizontal="left" vertical="center" indent="1"/>
    </xf>
    <xf numFmtId="0" fontId="3" fillId="66" borderId="12"/>
    <xf numFmtId="4" fontId="54" fillId="62" borderId="13" applyNumberFormat="0" applyProtection="0">
      <alignment horizontal="right" vertical="center"/>
    </xf>
    <xf numFmtId="4" fontId="55" fillId="52" borderId="14" applyNumberFormat="0" applyProtection="0">
      <alignment horizontal="right" vertical="center"/>
    </xf>
    <xf numFmtId="4" fontId="54" fillId="62" borderId="13" applyNumberFormat="0" applyProtection="0">
      <alignment horizontal="right" vertical="center"/>
    </xf>
    <xf numFmtId="0" fontId="56" fillId="0" borderId="0"/>
    <xf numFmtId="0" fontId="57" fillId="67" borderId="20"/>
    <xf numFmtId="0" fontId="58" fillId="68" borderId="0"/>
    <xf numFmtId="0" fontId="59" fillId="40" borderId="21">
      <alignment horizontal="center" vertical="center" wrapText="1"/>
    </xf>
    <xf numFmtId="0" fontId="58" fillId="40" borderId="22">
      <alignment horizontal="center" vertical="center" wrapText="1"/>
    </xf>
    <xf numFmtId="0" fontId="47" fillId="51" borderId="20">
      <protection locked="0"/>
    </xf>
    <xf numFmtId="0" fontId="57" fillId="67" borderId="20"/>
    <xf numFmtId="0" fontId="60" fillId="69" borderId="12"/>
    <xf numFmtId="0" fontId="60" fillId="70" borderId="12"/>
    <xf numFmtId="0" fontId="61" fillId="40" borderId="23">
      <alignment horizontal="right" vertical="center"/>
    </xf>
    <xf numFmtId="0" fontId="9" fillId="0" borderId="1">
      <alignment horizontal="center" vertical="center"/>
    </xf>
    <xf numFmtId="0" fontId="62" fillId="0" borderId="0" applyNumberFormat="0" applyFill="0" applyBorder="0" applyAlignment="0" applyProtection="0"/>
    <xf numFmtId="0" fontId="5" fillId="0" borderId="0"/>
    <xf numFmtId="0" fontId="1" fillId="0" borderId="0" applyFont="0" applyFill="0" applyBorder="0" applyAlignment="0" applyProtection="0"/>
    <xf numFmtId="0" fontId="1" fillId="0" borderId="0" applyFont="0" applyFill="0" applyBorder="0" applyAlignment="0" applyProtection="0"/>
    <xf numFmtId="0" fontId="47" fillId="0" borderId="0" applyNumberFormat="0" applyBorder="0" applyAlignment="0"/>
    <xf numFmtId="0" fontId="63" fillId="0" borderId="0"/>
    <xf numFmtId="0" fontId="32" fillId="0" borderId="0"/>
    <xf numFmtId="0" fontId="64" fillId="0" borderId="0"/>
    <xf numFmtId="0" fontId="65" fillId="0" borderId="0" applyNumberFormat="0" applyFill="0" applyBorder="0" applyAlignment="0" applyProtection="0"/>
    <xf numFmtId="0" fontId="66" fillId="0" borderId="0"/>
    <xf numFmtId="0" fontId="32" fillId="0" borderId="0"/>
    <xf numFmtId="0" fontId="67" fillId="0" borderId="0"/>
    <xf numFmtId="0" fontId="68" fillId="0" borderId="0" applyNumberFormat="0" applyFill="0" applyBorder="0" applyAlignment="0" applyProtection="0"/>
    <xf numFmtId="0" fontId="58" fillId="40" borderId="0"/>
    <xf numFmtId="44" fontId="7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7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74" fillId="0" borderId="0" applyFont="0" applyFill="0" applyBorder="0" applyAlignment="0" applyProtection="0"/>
    <xf numFmtId="0" fontId="1" fillId="0" borderId="0"/>
    <xf numFmtId="0" fontId="1" fillId="0" borderId="0"/>
    <xf numFmtId="0" fontId="1" fillId="0" borderId="0"/>
    <xf numFmtId="0" fontId="98" fillId="81" borderId="0"/>
    <xf numFmtId="0" fontId="8" fillId="82" borderId="0" applyNumberFormat="0" applyBorder="0" applyAlignment="0" applyProtection="0"/>
    <xf numFmtId="0" fontId="8" fillId="82" borderId="0" applyNumberFormat="0" applyBorder="0" applyAlignment="0" applyProtection="0"/>
    <xf numFmtId="0" fontId="8" fillId="82" borderId="0" applyNumberFormat="0" applyBorder="0" applyAlignment="0" applyProtection="0"/>
    <xf numFmtId="0" fontId="8" fillId="83" borderId="0" applyNumberFormat="0" applyBorder="0" applyAlignment="0" applyProtection="0"/>
    <xf numFmtId="0" fontId="8" fillId="83" borderId="0" applyNumberFormat="0" applyBorder="0" applyAlignment="0" applyProtection="0"/>
    <xf numFmtId="0" fontId="8" fillId="83" borderId="0" applyNumberFormat="0" applyBorder="0" applyAlignment="0" applyProtection="0"/>
    <xf numFmtId="0" fontId="8" fillId="84" borderId="0" applyNumberFormat="0" applyBorder="0" applyAlignment="0" applyProtection="0"/>
    <xf numFmtId="0" fontId="8" fillId="84" borderId="0" applyNumberFormat="0" applyBorder="0" applyAlignment="0" applyProtection="0"/>
    <xf numFmtId="0" fontId="8" fillId="84" borderId="0" applyNumberFormat="0" applyBorder="0" applyAlignment="0" applyProtection="0"/>
    <xf numFmtId="0" fontId="8" fillId="85" borderId="0" applyNumberFormat="0" applyBorder="0" applyAlignment="0" applyProtection="0"/>
    <xf numFmtId="0" fontId="8" fillId="85" borderId="0" applyNumberFormat="0" applyBorder="0" applyAlignment="0" applyProtection="0"/>
    <xf numFmtId="0" fontId="8" fillId="85"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86" borderId="0" applyNumberFormat="0" applyBorder="0" applyAlignment="0" applyProtection="0"/>
    <xf numFmtId="0" fontId="8" fillId="86" borderId="0" applyNumberFormat="0" applyBorder="0" applyAlignment="0" applyProtection="0"/>
    <xf numFmtId="0" fontId="8" fillId="86" borderId="0" applyNumberFormat="0" applyBorder="0" applyAlignment="0" applyProtection="0"/>
    <xf numFmtId="0" fontId="100" fillId="31" borderId="0" applyNumberFormat="0" applyBorder="0" applyAlignment="0" applyProtection="0"/>
    <xf numFmtId="0" fontId="100" fillId="31" borderId="0" applyNumberFormat="0" applyBorder="0" applyAlignment="0" applyProtection="0"/>
    <xf numFmtId="0" fontId="109" fillId="22" borderId="0" applyNumberFormat="0" applyBorder="0" applyAlignment="0" applyProtection="0"/>
    <xf numFmtId="0" fontId="101" fillId="87" borderId="13" applyNumberFormat="0" applyAlignment="0" applyProtection="0"/>
    <xf numFmtId="0" fontId="101" fillId="87" borderId="13" applyNumberFormat="0" applyAlignment="0" applyProtection="0"/>
    <xf numFmtId="0" fontId="110" fillId="88" borderId="3" applyNumberFormat="0" applyAlignment="0" applyProtection="0"/>
    <xf numFmtId="0" fontId="12" fillId="85" borderId="4" applyNumberFormat="0" applyAlignment="0" applyProtection="0"/>
    <xf numFmtId="0" fontId="12" fillId="85" borderId="4" applyNumberFormat="0" applyAlignment="0" applyProtection="0"/>
    <xf numFmtId="0" fontId="12" fillId="28" borderId="4" applyNumberFormat="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9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74"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119" fillId="0" borderId="0" applyNumberFormat="0" applyFill="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17" fillId="89" borderId="0" applyNumberFormat="0" applyBorder="0" applyAlignment="0" applyProtection="0"/>
    <xf numFmtId="0" fontId="102" fillId="0" borderId="45" applyNumberFormat="0" applyFill="0" applyAlignment="0" applyProtection="0"/>
    <xf numFmtId="0" fontId="103" fillId="0" borderId="46" applyNumberFormat="0" applyFill="0" applyAlignment="0" applyProtection="0"/>
    <xf numFmtId="0" fontId="103" fillId="0" borderId="46" applyNumberFormat="0" applyFill="0" applyAlignment="0" applyProtection="0"/>
    <xf numFmtId="0" fontId="103" fillId="0" borderId="47" applyNumberFormat="0" applyFill="0" applyAlignment="0" applyProtection="0"/>
    <xf numFmtId="0" fontId="104" fillId="0" borderId="48" applyNumberFormat="0" applyFill="0" applyAlignment="0" applyProtection="0"/>
    <xf numFmtId="0" fontId="104" fillId="0" borderId="48" applyNumberFormat="0" applyFill="0" applyAlignment="0" applyProtection="0"/>
    <xf numFmtId="0" fontId="104" fillId="0" borderId="49" applyNumberFormat="0" applyFill="0" applyAlignment="0" applyProtection="0"/>
    <xf numFmtId="0" fontId="104" fillId="0" borderId="0" applyNumberFormat="0" applyFill="0" applyBorder="0" applyAlignment="0" applyProtection="0"/>
    <xf numFmtId="0" fontId="105" fillId="32" borderId="13" applyNumberFormat="0" applyAlignment="0" applyProtection="0"/>
    <xf numFmtId="0" fontId="105" fillId="32" borderId="13" applyNumberFormat="0" applyAlignment="0" applyProtection="0"/>
    <xf numFmtId="0" fontId="105" fillId="32" borderId="3" applyNumberFormat="0" applyAlignment="0" applyProtection="0"/>
    <xf numFmtId="0" fontId="17" fillId="0" borderId="50" applyNumberFormat="0" applyFill="0" applyAlignment="0" applyProtection="0"/>
    <xf numFmtId="0" fontId="17" fillId="0" borderId="50" applyNumberFormat="0" applyFill="0" applyAlignment="0" applyProtection="0"/>
    <xf numFmtId="0" fontId="111" fillId="0" borderId="51" applyNumberFormat="0" applyFill="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31" fillId="32" borderId="0" applyNumberFormat="0" applyBorder="0" applyAlignment="0" applyProtection="0"/>
    <xf numFmtId="0" fontId="3" fillId="81" borderId="0"/>
    <xf numFmtId="0" fontId="3" fillId="81" borderId="0"/>
    <xf numFmtId="0" fontId="1" fillId="0" borderId="0" applyProtection="0"/>
    <xf numFmtId="0" fontId="74" fillId="0" borderId="0"/>
    <xf numFmtId="0" fontId="74" fillId="0" borderId="0"/>
    <xf numFmtId="0" fontId="99" fillId="0" borderId="0"/>
    <xf numFmtId="0" fontId="3" fillId="81" borderId="0"/>
    <xf numFmtId="0" fontId="3" fillId="81" borderId="0"/>
    <xf numFmtId="0" fontId="3" fillId="31" borderId="13" applyNumberFormat="0" applyFont="0" applyAlignment="0" applyProtection="0"/>
    <xf numFmtId="0" fontId="3" fillId="31" borderId="13" applyNumberFormat="0" applyFont="0" applyAlignment="0" applyProtection="0"/>
    <xf numFmtId="0" fontId="3" fillId="31" borderId="13" applyNumberFormat="0" applyFont="0" applyAlignment="0" applyProtection="0"/>
    <xf numFmtId="0" fontId="1" fillId="31" borderId="52" applyNumberFormat="0" applyFont="0" applyAlignment="0" applyProtection="0"/>
    <xf numFmtId="0" fontId="3" fillId="31" borderId="13" applyNumberFormat="0" applyFont="0" applyAlignment="0" applyProtection="0"/>
    <xf numFmtId="0" fontId="3" fillId="31" borderId="13" applyNumberFormat="0" applyFont="0" applyAlignment="0" applyProtection="0"/>
    <xf numFmtId="0" fontId="35" fillId="87" borderId="10" applyNumberFormat="0" applyAlignment="0" applyProtection="0"/>
    <xf numFmtId="0" fontId="35" fillId="87" borderId="10" applyNumberFormat="0" applyAlignment="0" applyProtection="0"/>
    <xf numFmtId="0" fontId="35" fillId="88" borderId="10" applyNumberFormat="0" applyAlignment="0" applyProtection="0"/>
    <xf numFmtId="4" fontId="3" fillId="41" borderId="13" applyNumberFormat="0" applyProtection="0">
      <alignment vertical="center"/>
    </xf>
    <xf numFmtId="4" fontId="3" fillId="41" borderId="13" applyNumberFormat="0" applyProtection="0">
      <alignment vertical="center"/>
    </xf>
    <xf numFmtId="4" fontId="112" fillId="90" borderId="53" applyNumberFormat="0" applyProtection="0">
      <alignment vertical="center"/>
    </xf>
    <xf numFmtId="4" fontId="42" fillId="44" borderId="13" applyNumberFormat="0" applyProtection="0">
      <alignment vertical="center"/>
    </xf>
    <xf numFmtId="4" fontId="113" fillId="90" borderId="53" applyNumberFormat="0" applyProtection="0">
      <alignment vertical="center"/>
    </xf>
    <xf numFmtId="4" fontId="3" fillId="44" borderId="13" applyNumberFormat="0" applyProtection="0">
      <alignment horizontal="left" vertical="center" indent="1"/>
    </xf>
    <xf numFmtId="4" fontId="3" fillId="44" borderId="13" applyNumberFormat="0" applyProtection="0">
      <alignment horizontal="left" vertical="center" indent="1"/>
    </xf>
    <xf numFmtId="4" fontId="112" fillId="90" borderId="53" applyNumberFormat="0" applyProtection="0">
      <alignment horizontal="left" vertical="center" indent="1"/>
    </xf>
    <xf numFmtId="0" fontId="45" fillId="41" borderId="14" applyNumberFormat="0" applyProtection="0">
      <alignment horizontal="left" vertical="top" indent="1"/>
    </xf>
    <xf numFmtId="0" fontId="112" fillId="90" borderId="14" applyNumberFormat="0" applyProtection="0">
      <alignment horizontal="left" vertical="top" indent="1"/>
    </xf>
    <xf numFmtId="4" fontId="3" fillId="45" borderId="13" applyNumberFormat="0" applyProtection="0">
      <alignment horizontal="left" vertical="center" indent="1"/>
    </xf>
    <xf numFmtId="4" fontId="120" fillId="91" borderId="56" applyNumberFormat="0" applyProtection="0">
      <alignment horizontal="left" vertical="center" indent="1"/>
    </xf>
    <xf numFmtId="4" fontId="3" fillId="3" borderId="13" applyNumberFormat="0" applyProtection="0">
      <alignment horizontal="right" vertical="center"/>
    </xf>
    <xf numFmtId="4" fontId="3" fillId="3" borderId="13" applyNumberFormat="0" applyProtection="0">
      <alignment horizontal="right" vertical="center"/>
    </xf>
    <xf numFmtId="4" fontId="108" fillId="92" borderId="53" applyNumberFormat="0" applyProtection="0">
      <alignment horizontal="right" vertical="center"/>
    </xf>
    <xf numFmtId="4" fontId="108" fillId="92" borderId="53" applyNumberFormat="0" applyProtection="0">
      <alignment horizontal="right" vertical="center"/>
    </xf>
    <xf numFmtId="4" fontId="108" fillId="92" borderId="53" applyNumberFormat="0" applyProtection="0">
      <alignment horizontal="right" vertical="center"/>
    </xf>
    <xf numFmtId="4" fontId="3" fillId="48" borderId="13" applyNumberFormat="0" applyProtection="0">
      <alignment horizontal="right" vertical="center"/>
    </xf>
    <xf numFmtId="4" fontId="3" fillId="48" borderId="13" applyNumberFormat="0" applyProtection="0">
      <alignment horizontal="right" vertical="center"/>
    </xf>
    <xf numFmtId="4" fontId="108" fillId="9" borderId="53" applyNumberFormat="0" applyProtection="0">
      <alignment horizontal="right" vertical="center"/>
    </xf>
    <xf numFmtId="4" fontId="108" fillId="9" borderId="53" applyNumberFormat="0" applyProtection="0">
      <alignment horizontal="right" vertical="center"/>
    </xf>
    <xf numFmtId="4" fontId="108" fillId="9" borderId="53" applyNumberFormat="0" applyProtection="0">
      <alignment horizontal="right" vertical="center"/>
    </xf>
    <xf numFmtId="4" fontId="3" fillId="23" borderId="15" applyNumberFormat="0" applyProtection="0">
      <alignment horizontal="right" vertical="center"/>
    </xf>
    <xf numFmtId="4" fontId="3" fillId="23" borderId="15" applyNumberFormat="0" applyProtection="0">
      <alignment horizontal="right" vertical="center"/>
    </xf>
    <xf numFmtId="4" fontId="108" fillId="23" borderId="53" applyNumberFormat="0" applyProtection="0">
      <alignment horizontal="right" vertical="center"/>
    </xf>
    <xf numFmtId="4" fontId="108" fillId="23" borderId="53" applyNumberFormat="0" applyProtection="0">
      <alignment horizontal="right" vertical="center"/>
    </xf>
    <xf numFmtId="4" fontId="108" fillId="23" borderId="53" applyNumberFormat="0" applyProtection="0">
      <alignment horizontal="right" vertical="center"/>
    </xf>
    <xf numFmtId="4" fontId="3" fillId="11" borderId="13" applyNumberFormat="0" applyProtection="0">
      <alignment horizontal="right" vertical="center"/>
    </xf>
    <xf numFmtId="4" fontId="3" fillId="11" borderId="13" applyNumberFormat="0" applyProtection="0">
      <alignment horizontal="right" vertical="center"/>
    </xf>
    <xf numFmtId="4" fontId="108" fillId="11" borderId="53" applyNumberFormat="0" applyProtection="0">
      <alignment horizontal="right" vertical="center"/>
    </xf>
    <xf numFmtId="4" fontId="108" fillId="11" borderId="53" applyNumberFormat="0" applyProtection="0">
      <alignment horizontal="right" vertical="center"/>
    </xf>
    <xf numFmtId="4" fontId="108" fillId="11" borderId="53" applyNumberFormat="0" applyProtection="0">
      <alignment horizontal="right" vertical="center"/>
    </xf>
    <xf numFmtId="4" fontId="3" fillId="15" borderId="13" applyNumberFormat="0" applyProtection="0">
      <alignment horizontal="right" vertical="center"/>
    </xf>
    <xf numFmtId="4" fontId="3" fillId="15" borderId="13" applyNumberFormat="0" applyProtection="0">
      <alignment horizontal="right" vertical="center"/>
    </xf>
    <xf numFmtId="4" fontId="108" fillId="15" borderId="53" applyNumberFormat="0" applyProtection="0">
      <alignment horizontal="right" vertical="center"/>
    </xf>
    <xf numFmtId="4" fontId="108" fillId="15" borderId="53" applyNumberFormat="0" applyProtection="0">
      <alignment horizontal="right" vertical="center"/>
    </xf>
    <xf numFmtId="4" fontId="108" fillId="15" borderId="53" applyNumberFormat="0" applyProtection="0">
      <alignment horizontal="right" vertical="center"/>
    </xf>
    <xf numFmtId="4" fontId="3" fillId="34" borderId="13" applyNumberFormat="0" applyProtection="0">
      <alignment horizontal="right" vertical="center"/>
    </xf>
    <xf numFmtId="4" fontId="3" fillId="34" borderId="13" applyNumberFormat="0" applyProtection="0">
      <alignment horizontal="right" vertical="center"/>
    </xf>
    <xf numFmtId="4" fontId="108" fillId="34" borderId="53" applyNumberFormat="0" applyProtection="0">
      <alignment horizontal="right" vertical="center"/>
    </xf>
    <xf numFmtId="4" fontId="108" fillId="34" borderId="53" applyNumberFormat="0" applyProtection="0">
      <alignment horizontal="right" vertical="center"/>
    </xf>
    <xf numFmtId="4" fontId="108" fillId="34" borderId="53" applyNumberFormat="0" applyProtection="0">
      <alignment horizontal="right" vertical="center"/>
    </xf>
    <xf numFmtId="4" fontId="3" fillId="27" borderId="13" applyNumberFormat="0" applyProtection="0">
      <alignment horizontal="right" vertical="center"/>
    </xf>
    <xf numFmtId="4" fontId="3" fillId="27" borderId="13" applyNumberFormat="0" applyProtection="0">
      <alignment horizontal="right" vertical="center"/>
    </xf>
    <xf numFmtId="4" fontId="108" fillId="27" borderId="53" applyNumberFormat="0" applyProtection="0">
      <alignment horizontal="right" vertical="center"/>
    </xf>
    <xf numFmtId="4" fontId="108" fillId="27" borderId="53" applyNumberFormat="0" applyProtection="0">
      <alignment horizontal="right" vertical="center"/>
    </xf>
    <xf numFmtId="4" fontId="108" fillId="27" borderId="53" applyNumberFormat="0" applyProtection="0">
      <alignment horizontal="right" vertical="center"/>
    </xf>
    <xf numFmtId="4" fontId="3" fillId="49" borderId="13" applyNumberFormat="0" applyProtection="0">
      <alignment horizontal="right" vertical="center"/>
    </xf>
    <xf numFmtId="4" fontId="3" fillId="49" borderId="13" applyNumberFormat="0" applyProtection="0">
      <alignment horizontal="right" vertical="center"/>
    </xf>
    <xf numFmtId="4" fontId="108" fillId="49" borderId="53" applyNumberFormat="0" applyProtection="0">
      <alignment horizontal="right" vertical="center"/>
    </xf>
    <xf numFmtId="4" fontId="108" fillId="49" borderId="53" applyNumberFormat="0" applyProtection="0">
      <alignment horizontal="right" vertical="center"/>
    </xf>
    <xf numFmtId="4" fontId="108" fillId="49" borderId="53" applyNumberFormat="0" applyProtection="0">
      <alignment horizontal="right" vertical="center"/>
    </xf>
    <xf numFmtId="4" fontId="3" fillId="10" borderId="13" applyNumberFormat="0" applyProtection="0">
      <alignment horizontal="right" vertical="center"/>
    </xf>
    <xf numFmtId="4" fontId="3" fillId="10" borderId="13" applyNumberFormat="0" applyProtection="0">
      <alignment horizontal="right" vertical="center"/>
    </xf>
    <xf numFmtId="4" fontId="108" fillId="10" borderId="53" applyNumberFormat="0" applyProtection="0">
      <alignment horizontal="right" vertical="center"/>
    </xf>
    <xf numFmtId="4" fontId="108" fillId="10" borderId="53" applyNumberFormat="0" applyProtection="0">
      <alignment horizontal="right" vertical="center"/>
    </xf>
    <xf numFmtId="4" fontId="108" fillId="10" borderId="53" applyNumberFormat="0" applyProtection="0">
      <alignment horizontal="right" vertical="center"/>
    </xf>
    <xf numFmtId="4" fontId="3" fillId="50" borderId="15" applyNumberFormat="0" applyProtection="0">
      <alignment horizontal="left" vertical="center" indent="1"/>
    </xf>
    <xf numFmtId="4" fontId="3" fillId="50" borderId="15" applyNumberFormat="0" applyProtection="0">
      <alignment horizontal="left" vertical="center" indent="1"/>
    </xf>
    <xf numFmtId="4" fontId="121" fillId="93" borderId="54" applyNumberFormat="0" applyProtection="0">
      <alignment horizontal="left" vertical="center" indent="1"/>
    </xf>
    <xf numFmtId="4" fontId="3" fillId="51" borderId="17" applyNumberFormat="0" applyProtection="0">
      <alignment horizontal="left" vertical="center"/>
    </xf>
    <xf numFmtId="4" fontId="108" fillId="94" borderId="0" applyNumberFormat="0" applyProtection="0">
      <alignment horizontal="left" vertical="center" indent="1"/>
    </xf>
    <xf numFmtId="4" fontId="108" fillId="94" borderId="0" applyNumberFormat="0" applyProtection="0">
      <alignment horizontal="left" vertical="center" indent="1"/>
    </xf>
    <xf numFmtId="4" fontId="108" fillId="94" borderId="0" applyNumberFormat="0" applyProtection="0">
      <alignment horizontal="left" vertical="center" indent="1"/>
    </xf>
    <xf numFmtId="4" fontId="1" fillId="53" borderId="15" applyNumberFormat="0" applyProtection="0">
      <alignment horizontal="left" vertical="center" indent="1"/>
    </xf>
    <xf numFmtId="4" fontId="114" fillId="95" borderId="0" applyNumberFormat="0" applyProtection="0">
      <alignment horizontal="left" vertical="center" indent="1"/>
    </xf>
    <xf numFmtId="4" fontId="3" fillId="54" borderId="13" applyNumberFormat="0" applyProtection="0">
      <alignment horizontal="right" vertical="center"/>
    </xf>
    <xf numFmtId="4" fontId="3" fillId="54" borderId="13" applyNumberFormat="0" applyProtection="0">
      <alignment horizontal="right" vertical="center"/>
    </xf>
    <xf numFmtId="4" fontId="122" fillId="91" borderId="53" applyNumberFormat="0" applyProtection="0">
      <alignment horizontal="right" vertical="center"/>
    </xf>
    <xf numFmtId="4" fontId="3" fillId="52" borderId="15" applyNumberFormat="0" applyProtection="0">
      <alignment horizontal="left" vertical="center" indent="1"/>
    </xf>
    <xf numFmtId="4" fontId="3" fillId="52" borderId="15" applyNumberFormat="0" applyProtection="0">
      <alignment horizontal="left" vertical="center" indent="1"/>
    </xf>
    <xf numFmtId="4" fontId="108" fillId="0" borderId="0" applyNumberFormat="0" applyProtection="0">
      <alignment horizontal="left" vertical="center" indent="1"/>
    </xf>
    <xf numFmtId="4" fontId="108" fillId="0" borderId="0" applyNumberFormat="0" applyProtection="0">
      <alignment horizontal="left" vertical="center" indent="1"/>
    </xf>
    <xf numFmtId="4" fontId="108" fillId="0" borderId="0" applyNumberFormat="0" applyProtection="0">
      <alignment horizontal="left" vertical="center" indent="1"/>
    </xf>
    <xf numFmtId="4" fontId="3" fillId="54" borderId="15" applyNumberFormat="0" applyProtection="0">
      <alignment horizontal="left" vertical="center" indent="1"/>
    </xf>
    <xf numFmtId="4" fontId="3" fillId="54" borderId="15" applyNumberFormat="0" applyProtection="0">
      <alignment horizontal="left" vertical="center" indent="1"/>
    </xf>
    <xf numFmtId="4" fontId="108" fillId="0" borderId="0" applyNumberFormat="0" applyProtection="0">
      <alignment horizontal="left" vertical="center" indent="1"/>
    </xf>
    <xf numFmtId="4" fontId="108" fillId="0" borderId="0" applyNumberFormat="0" applyProtection="0">
      <alignment horizontal="left" vertical="center" indent="1"/>
    </xf>
    <xf numFmtId="4" fontId="108" fillId="0" borderId="0" applyNumberFormat="0" applyProtection="0">
      <alignment horizontal="left" vertical="center" indent="1"/>
    </xf>
    <xf numFmtId="0" fontId="3" fillId="35" borderId="13" applyNumberFormat="0" applyProtection="0">
      <alignment horizontal="left" vertical="center" indent="1"/>
    </xf>
    <xf numFmtId="0" fontId="3" fillId="35" borderId="13" applyNumberFormat="0" applyProtection="0">
      <alignment horizontal="left" vertical="center" indent="1"/>
    </xf>
    <xf numFmtId="0" fontId="115" fillId="0" borderId="57" applyNumberFormat="0" applyProtection="0">
      <alignment horizontal="left" vertical="center" indent="1"/>
    </xf>
    <xf numFmtId="0" fontId="3" fillId="53" borderId="14" applyNumberFormat="0" applyProtection="0">
      <alignment horizontal="left" vertical="top" indent="1"/>
    </xf>
    <xf numFmtId="0" fontId="3" fillId="53" borderId="14" applyNumberFormat="0" applyProtection="0">
      <alignment horizontal="left" vertical="top" indent="1"/>
    </xf>
    <xf numFmtId="0" fontId="115" fillId="0" borderId="57" applyNumberFormat="0" applyProtection="0">
      <alignment horizontal="left" vertical="top" indent="1"/>
    </xf>
    <xf numFmtId="0" fontId="3" fillId="53" borderId="14" applyNumberFormat="0" applyProtection="0">
      <alignment horizontal="left" vertical="top" indent="1"/>
    </xf>
    <xf numFmtId="0" fontId="3" fillId="53" borderId="14" applyNumberFormat="0" applyProtection="0">
      <alignment horizontal="left" vertical="top" indent="1"/>
    </xf>
    <xf numFmtId="0" fontId="3" fillId="57" borderId="13" applyNumberFormat="0" applyProtection="0">
      <alignment horizontal="left" vertical="center" indent="1"/>
    </xf>
    <xf numFmtId="0" fontId="3" fillId="57" borderId="13" applyNumberFormat="0" applyProtection="0">
      <alignment horizontal="left" vertical="center" indent="1"/>
    </xf>
    <xf numFmtId="0" fontId="115" fillId="0" borderId="57" applyNumberFormat="0" applyProtection="0">
      <alignment horizontal="left" vertical="center" indent="1"/>
    </xf>
    <xf numFmtId="0" fontId="3" fillId="54" borderId="14" applyNumberFormat="0" applyProtection="0">
      <alignment horizontal="left" vertical="top" indent="1"/>
    </xf>
    <xf numFmtId="0" fontId="3" fillId="54" borderId="14" applyNumberFormat="0" applyProtection="0">
      <alignment horizontal="left" vertical="top" indent="1"/>
    </xf>
    <xf numFmtId="0" fontId="115" fillId="0" borderId="57" applyNumberFormat="0" applyProtection="0">
      <alignment horizontal="left" vertical="top" indent="1"/>
    </xf>
    <xf numFmtId="0" fontId="3" fillId="54" borderId="14" applyNumberFormat="0" applyProtection="0">
      <alignment horizontal="left" vertical="top" indent="1"/>
    </xf>
    <xf numFmtId="0" fontId="3" fillId="54" borderId="14" applyNumberFormat="0" applyProtection="0">
      <alignment horizontal="left" vertical="top" indent="1"/>
    </xf>
    <xf numFmtId="0" fontId="3" fillId="8" borderId="13" applyNumberFormat="0" applyProtection="0">
      <alignment horizontal="left" vertical="center" indent="1"/>
    </xf>
    <xf numFmtId="0" fontId="3" fillId="8" borderId="13" applyNumberFormat="0" applyProtection="0">
      <alignment horizontal="left" vertical="center" indent="1"/>
    </xf>
    <xf numFmtId="0" fontId="115" fillId="0" borderId="57" applyNumberFormat="0" applyProtection="0">
      <alignment horizontal="left" vertical="center" indent="1"/>
    </xf>
    <xf numFmtId="0" fontId="3" fillId="8" borderId="14" applyNumberFormat="0" applyProtection="0">
      <alignment horizontal="left" vertical="top" indent="1"/>
    </xf>
    <xf numFmtId="0" fontId="3" fillId="8" borderId="14" applyNumberFormat="0" applyProtection="0">
      <alignment horizontal="left" vertical="top" indent="1"/>
    </xf>
    <xf numFmtId="0" fontId="115" fillId="0" borderId="57" applyNumberFormat="0" applyProtection="0">
      <alignment horizontal="left" vertical="top" indent="1"/>
    </xf>
    <xf numFmtId="0" fontId="3" fillId="8" borderId="14" applyNumberFormat="0" applyProtection="0">
      <alignment horizontal="left" vertical="top" indent="1"/>
    </xf>
    <xf numFmtId="0" fontId="3" fillId="8" borderId="14" applyNumberFormat="0" applyProtection="0">
      <alignment horizontal="left" vertical="top" indent="1"/>
    </xf>
    <xf numFmtId="0" fontId="3" fillId="52" borderId="13" applyNumberFormat="0" applyProtection="0">
      <alignment horizontal="left" vertical="center" indent="1"/>
    </xf>
    <xf numFmtId="0" fontId="3" fillId="52" borderId="13" applyNumberFormat="0" applyProtection="0">
      <alignment horizontal="left" vertical="center" indent="1"/>
    </xf>
    <xf numFmtId="0" fontId="115" fillId="0" borderId="57" applyNumberFormat="0" applyProtection="0">
      <alignment horizontal="left" vertical="center" indent="1"/>
    </xf>
    <xf numFmtId="0" fontId="3" fillId="52" borderId="14" applyNumberFormat="0" applyProtection="0">
      <alignment horizontal="left" vertical="top" indent="1"/>
    </xf>
    <xf numFmtId="0" fontId="3" fillId="52" borderId="14" applyNumberFormat="0" applyProtection="0">
      <alignment horizontal="left" vertical="top" indent="1"/>
    </xf>
    <xf numFmtId="0" fontId="115" fillId="0" borderId="57" applyNumberFormat="0" applyProtection="0">
      <alignment horizontal="left" vertical="top" indent="1"/>
    </xf>
    <xf numFmtId="0" fontId="3" fillId="52" borderId="14" applyNumberFormat="0" applyProtection="0">
      <alignment horizontal="left" vertical="top" indent="1"/>
    </xf>
    <xf numFmtId="0" fontId="3" fillId="52" borderId="14" applyNumberFormat="0" applyProtection="0">
      <alignment horizontal="left" vertical="top" indent="1"/>
    </xf>
    <xf numFmtId="0" fontId="3" fillId="62" borderId="18" applyNumberFormat="0">
      <protection locked="0"/>
    </xf>
    <xf numFmtId="0" fontId="3" fillId="62" borderId="18" applyNumberFormat="0">
      <protection locked="0"/>
    </xf>
    <xf numFmtId="0" fontId="123" fillId="0" borderId="58" applyNumberFormat="0">
      <protection locked="0"/>
    </xf>
    <xf numFmtId="0" fontId="3" fillId="62" borderId="18" applyNumberFormat="0">
      <protection locked="0"/>
    </xf>
    <xf numFmtId="0" fontId="3" fillId="62" borderId="18" applyNumberFormat="0">
      <protection locked="0"/>
    </xf>
    <xf numFmtId="4" fontId="48" fillId="63" borderId="14" applyNumberFormat="0" applyProtection="0">
      <alignment vertical="center"/>
    </xf>
    <xf numFmtId="4" fontId="124" fillId="91" borderId="57" applyNumberFormat="0" applyProtection="0">
      <alignment vertical="center"/>
    </xf>
    <xf numFmtId="4" fontId="42" fillId="64" borderId="12" applyNumberFormat="0" applyProtection="0">
      <alignment vertical="center"/>
    </xf>
    <xf numFmtId="4" fontId="125" fillId="91" borderId="57" applyNumberFormat="0" applyProtection="0">
      <alignment vertical="center"/>
    </xf>
    <xf numFmtId="4" fontId="48" fillId="35" borderId="14" applyNumberFormat="0" applyProtection="0">
      <alignment horizontal="left" vertical="center" indent="1"/>
    </xf>
    <xf numFmtId="4" fontId="126" fillId="91" borderId="57" applyNumberFormat="0" applyProtection="0">
      <alignment horizontal="left" vertical="center" indent="1"/>
    </xf>
    <xf numFmtId="0" fontId="48" fillId="63" borderId="14" applyNumberFormat="0" applyProtection="0">
      <alignment horizontal="left" vertical="top" indent="1"/>
    </xf>
    <xf numFmtId="0" fontId="126" fillId="91" borderId="57" applyNumberFormat="0" applyProtection="0">
      <alignment horizontal="left" vertical="top" indent="1"/>
    </xf>
    <xf numFmtId="4" fontId="3" fillId="0" borderId="13" applyNumberFormat="0" applyProtection="0">
      <alignment horizontal="right" vertical="center"/>
    </xf>
    <xf numFmtId="4" fontId="108" fillId="96" borderId="59" applyNumberFormat="0" applyProtection="0">
      <alignment horizontal="right" vertical="center"/>
    </xf>
    <xf numFmtId="4" fontId="108" fillId="96" borderId="59" applyNumberFormat="0" applyProtection="0">
      <alignment horizontal="right" vertical="center"/>
    </xf>
    <xf numFmtId="4" fontId="108" fillId="96" borderId="59" applyNumberFormat="0" applyProtection="0">
      <alignment horizontal="right" vertical="center"/>
    </xf>
    <xf numFmtId="4" fontId="42" fillId="51" borderId="13" applyNumberFormat="0" applyProtection="0">
      <alignment horizontal="right" vertical="center"/>
    </xf>
    <xf numFmtId="4" fontId="116" fillId="0" borderId="57" applyNumberFormat="0" applyProtection="0">
      <alignment horizontal="right" vertical="center"/>
    </xf>
    <xf numFmtId="4" fontId="3" fillId="45" borderId="13" applyNumberFormat="0" applyProtection="0">
      <alignment horizontal="left" vertical="center" indent="1"/>
    </xf>
    <xf numFmtId="4" fontId="108" fillId="0" borderId="57" applyNumberFormat="0" applyProtection="0">
      <alignment horizontal="left" vertical="center" indent="1"/>
    </xf>
    <xf numFmtId="4" fontId="108" fillId="0" borderId="57" applyNumberFormat="0" applyProtection="0">
      <alignment horizontal="left" vertical="center" indent="1"/>
    </xf>
    <xf numFmtId="4" fontId="108" fillId="0" borderId="57" applyNumberFormat="0" applyProtection="0">
      <alignment horizontal="left" vertical="center" indent="1"/>
    </xf>
    <xf numFmtId="0" fontId="48" fillId="54" borderId="14" applyNumberFormat="0" applyProtection="0">
      <alignment horizontal="left" vertical="top" indent="1"/>
    </xf>
    <xf numFmtId="0" fontId="108" fillId="0" borderId="57" applyNumberFormat="0" applyProtection="0">
      <alignment horizontal="left" vertical="top" indent="1"/>
    </xf>
    <xf numFmtId="0" fontId="108" fillId="0" borderId="57" applyNumberFormat="0" applyProtection="0">
      <alignment horizontal="left" vertical="top" indent="1"/>
    </xf>
    <xf numFmtId="0" fontId="108" fillId="0" borderId="57" applyNumberFormat="0" applyProtection="0">
      <alignment horizontal="left" vertical="top" indent="1"/>
    </xf>
    <xf numFmtId="4" fontId="52" fillId="65" borderId="15" applyNumberFormat="0" applyProtection="0">
      <alignment horizontal="left" vertical="center" indent="1"/>
    </xf>
    <xf numFmtId="4" fontId="118" fillId="97" borderId="0" applyNumberFormat="0" applyProtection="0">
      <alignment horizontal="left" vertical="center" indent="1"/>
    </xf>
    <xf numFmtId="0" fontId="3" fillId="66" borderId="12"/>
    <xf numFmtId="0" fontId="3" fillId="66" borderId="12"/>
    <xf numFmtId="4" fontId="54" fillId="62" borderId="13" applyNumberFormat="0" applyProtection="0">
      <alignment horizontal="right" vertical="center"/>
    </xf>
    <xf numFmtId="4" fontId="117" fillId="0" borderId="0" applyNumberFormat="0" applyProtection="0">
      <alignment horizontal="right" vertical="center"/>
    </xf>
    <xf numFmtId="0" fontId="127" fillId="0" borderId="0" applyNumberFormat="0" applyFill="0" applyBorder="0" applyAlignment="0" applyProtection="0"/>
    <xf numFmtId="0" fontId="14" fillId="0" borderId="55" applyNumberFormat="0" applyFill="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68" fillId="0" borderId="0" applyNumberFormat="0" applyFill="0" applyBorder="0" applyAlignment="0" applyProtection="0"/>
  </cellStyleXfs>
  <cellXfs count="311">
    <xf numFmtId="0" fontId="0" fillId="0" borderId="0" xfId="0"/>
    <xf numFmtId="0" fontId="70" fillId="0" borderId="0" xfId="1" applyFont="1" applyBorder="1" applyAlignment="1">
      <alignment vertical="center"/>
    </xf>
    <xf numFmtId="0" fontId="71" fillId="0" borderId="0" xfId="1" applyFont="1" applyBorder="1" applyAlignment="1">
      <alignment vertical="center"/>
    </xf>
    <xf numFmtId="0" fontId="70" fillId="0" borderId="0" xfId="1" applyFont="1" applyFill="1" applyAlignment="1">
      <alignment vertical="center"/>
    </xf>
    <xf numFmtId="168" fontId="70" fillId="0" borderId="0" xfId="1" applyNumberFormat="1" applyFont="1" applyBorder="1" applyAlignment="1">
      <alignment vertical="center"/>
    </xf>
    <xf numFmtId="0" fontId="70" fillId="0" borderId="0" xfId="1" applyFont="1" applyFill="1" applyBorder="1" applyAlignment="1">
      <alignment vertical="center"/>
    </xf>
    <xf numFmtId="167" fontId="70" fillId="0" borderId="0" xfId="1" applyNumberFormat="1" applyFont="1" applyFill="1" applyAlignment="1">
      <alignment vertical="center"/>
    </xf>
    <xf numFmtId="167" fontId="70" fillId="0" borderId="0" xfId="278" applyNumberFormat="1" applyFont="1" applyFill="1" applyAlignment="1">
      <alignment horizontal="right" vertical="center"/>
    </xf>
    <xf numFmtId="167" fontId="72" fillId="0" borderId="0" xfId="278" applyNumberFormat="1" applyFont="1" applyFill="1" applyAlignment="1">
      <alignment horizontal="right" vertical="center"/>
    </xf>
    <xf numFmtId="167" fontId="70" fillId="0" borderId="0" xfId="278" applyNumberFormat="1" applyFont="1" applyFill="1" applyBorder="1" applyAlignment="1">
      <alignment vertical="center"/>
    </xf>
    <xf numFmtId="0" fontId="69" fillId="0" borderId="1" xfId="1" applyFont="1" applyFill="1" applyBorder="1" applyAlignment="1" applyProtection="1">
      <alignment vertical="center"/>
    </xf>
    <xf numFmtId="167" fontId="69" fillId="0" borderId="1" xfId="1" applyNumberFormat="1" applyFont="1" applyFill="1" applyBorder="1" applyAlignment="1" applyProtection="1">
      <alignment vertical="center"/>
    </xf>
    <xf numFmtId="167" fontId="69" fillId="0" borderId="1" xfId="278" applyNumberFormat="1" applyFont="1" applyFill="1" applyBorder="1" applyAlignment="1" applyProtection="1">
      <alignment horizontal="right" vertical="center"/>
    </xf>
    <xf numFmtId="167" fontId="69" fillId="0" borderId="1" xfId="278" applyNumberFormat="1" applyFont="1" applyFill="1" applyBorder="1" applyAlignment="1" applyProtection="1">
      <alignment vertical="center"/>
    </xf>
    <xf numFmtId="0" fontId="71" fillId="0" borderId="0" xfId="1" applyFont="1" applyBorder="1" applyAlignment="1" applyProtection="1">
      <alignment vertical="center"/>
    </xf>
    <xf numFmtId="0" fontId="72" fillId="71" borderId="25" xfId="2" applyFont="1" applyFill="1" applyBorder="1" applyAlignment="1" applyProtection="1">
      <alignment horizontal="left" vertical="center" wrapText="1"/>
    </xf>
    <xf numFmtId="0" fontId="70" fillId="0" borderId="0" xfId="1" applyFont="1" applyBorder="1" applyAlignment="1" applyProtection="1">
      <alignment vertical="center"/>
    </xf>
    <xf numFmtId="0" fontId="72" fillId="72" borderId="2" xfId="2" applyFont="1" applyFill="1" applyBorder="1" applyAlignment="1" applyProtection="1">
      <alignment vertical="center"/>
    </xf>
    <xf numFmtId="167" fontId="72" fillId="72" borderId="2" xfId="2" applyNumberFormat="1" applyFont="1" applyFill="1" applyBorder="1" applyAlignment="1" applyProtection="1">
      <alignment vertical="center"/>
    </xf>
    <xf numFmtId="167" fontId="72" fillId="72" borderId="7" xfId="2" applyNumberFormat="1" applyFont="1" applyFill="1" applyBorder="1" applyAlignment="1" applyProtection="1">
      <alignment vertical="center"/>
    </xf>
    <xf numFmtId="0" fontId="74" fillId="0" borderId="26" xfId="0" applyFont="1" applyBorder="1" applyAlignment="1" applyProtection="1">
      <alignment horizontal="right" vertical="center" wrapText="1"/>
    </xf>
    <xf numFmtId="167" fontId="0" fillId="0" borderId="26" xfId="0" quotePrefix="1" applyNumberFormat="1" applyFont="1" applyFill="1" applyBorder="1" applyAlignment="1" applyProtection="1">
      <alignment horizontal="right" vertical="center" wrapText="1"/>
    </xf>
    <xf numFmtId="167" fontId="74" fillId="0" borderId="26" xfId="0" applyNumberFormat="1" applyFont="1" applyFill="1" applyBorder="1" applyAlignment="1" applyProtection="1">
      <alignment horizontal="right" vertical="center" wrapText="1"/>
    </xf>
    <xf numFmtId="0" fontId="74" fillId="0" borderId="12" xfId="0" applyFont="1" applyBorder="1" applyAlignment="1" applyProtection="1">
      <alignment horizontal="right" vertical="center" wrapText="1"/>
    </xf>
    <xf numFmtId="167" fontId="0" fillId="0" borderId="12" xfId="0" quotePrefix="1" applyNumberFormat="1" applyFont="1" applyFill="1" applyBorder="1" applyAlignment="1" applyProtection="1">
      <alignment horizontal="right" vertical="center" wrapText="1"/>
    </xf>
    <xf numFmtId="167" fontId="74" fillId="0" borderId="12" xfId="0" applyNumberFormat="1" applyFont="1" applyFill="1" applyBorder="1" applyAlignment="1" applyProtection="1">
      <alignment horizontal="right" vertical="center" wrapText="1"/>
    </xf>
    <xf numFmtId="0" fontId="74" fillId="73" borderId="25" xfId="0" applyFont="1" applyFill="1" applyBorder="1" applyAlignment="1" applyProtection="1">
      <alignment horizontal="right" vertical="center" wrapText="1"/>
    </xf>
    <xf numFmtId="167" fontId="75" fillId="73" borderId="25" xfId="0" applyNumberFormat="1" applyFont="1" applyFill="1" applyBorder="1" applyAlignment="1" applyProtection="1">
      <alignment horizontal="right" vertical="center" wrapText="1"/>
    </xf>
    <xf numFmtId="167" fontId="72" fillId="72" borderId="2" xfId="2" applyNumberFormat="1" applyFont="1" applyFill="1" applyBorder="1" applyAlignment="1" applyProtection="1">
      <alignment horizontal="right" vertical="center"/>
    </xf>
    <xf numFmtId="0" fontId="74" fillId="73" borderId="25" xfId="0" applyFont="1" applyFill="1" applyBorder="1" applyAlignment="1" applyProtection="1">
      <alignment vertical="center" wrapText="1"/>
    </xf>
    <xf numFmtId="0" fontId="74" fillId="0" borderId="27" xfId="0" applyFont="1" applyBorder="1" applyAlignment="1" applyProtection="1">
      <alignment horizontal="right" vertical="center" wrapText="1"/>
    </xf>
    <xf numFmtId="167" fontId="75" fillId="0" borderId="27" xfId="0" applyNumberFormat="1" applyFont="1" applyFill="1" applyBorder="1" applyAlignment="1" applyProtection="1">
      <alignment horizontal="right" vertical="center" wrapText="1"/>
    </xf>
    <xf numFmtId="167" fontId="75" fillId="0" borderId="27" xfId="0" applyNumberFormat="1" applyFont="1" applyBorder="1" applyAlignment="1" applyProtection="1">
      <alignment horizontal="right" vertical="center" wrapText="1"/>
    </xf>
    <xf numFmtId="0" fontId="75" fillId="73" borderId="25" xfId="0" applyFont="1" applyFill="1" applyBorder="1" applyAlignment="1" applyProtection="1">
      <alignment horizontal="right" vertical="center" wrapText="1"/>
    </xf>
    <xf numFmtId="167" fontId="70" fillId="0" borderId="0" xfId="1" applyNumberFormat="1" applyFont="1" applyFill="1" applyAlignment="1" applyProtection="1">
      <alignment horizontal="right" vertical="center"/>
    </xf>
    <xf numFmtId="0" fontId="0" fillId="0" borderId="12" xfId="0" applyFont="1" applyBorder="1" applyAlignment="1" applyProtection="1">
      <alignment horizontal="right" vertical="center" wrapText="1"/>
    </xf>
    <xf numFmtId="0" fontId="0" fillId="0" borderId="27" xfId="0" applyFont="1" applyBorder="1" applyAlignment="1" applyProtection="1">
      <alignment horizontal="right" vertical="center" wrapText="1"/>
    </xf>
    <xf numFmtId="168" fontId="70" fillId="0" borderId="0" xfId="1" applyNumberFormat="1" applyFont="1" applyBorder="1" applyAlignment="1" applyProtection="1">
      <alignment vertical="center"/>
    </xf>
    <xf numFmtId="167" fontId="74" fillId="0" borderId="27" xfId="0" applyNumberFormat="1" applyFont="1" applyFill="1" applyBorder="1" applyAlignment="1" applyProtection="1">
      <alignment horizontal="right" vertical="center" wrapText="1"/>
    </xf>
    <xf numFmtId="167" fontId="74" fillId="0" borderId="26" xfId="0" applyNumberFormat="1" applyFont="1" applyFill="1" applyBorder="1" applyAlignment="1" applyProtection="1">
      <alignment horizontal="right" vertical="center"/>
    </xf>
    <xf numFmtId="167" fontId="74" fillId="0" borderId="12" xfId="0" applyNumberFormat="1" applyFont="1" applyFill="1" applyBorder="1" applyAlignment="1" applyProtection="1">
      <alignment horizontal="right" vertical="center"/>
    </xf>
    <xf numFmtId="0" fontId="74" fillId="73" borderId="25" xfId="0" applyFont="1" applyFill="1" applyBorder="1" applyAlignment="1" applyProtection="1">
      <alignment vertical="center"/>
    </xf>
    <xf numFmtId="167" fontId="75" fillId="73" borderId="25" xfId="0" applyNumberFormat="1" applyFont="1" applyFill="1" applyBorder="1" applyAlignment="1" applyProtection="1">
      <alignment horizontal="right" vertical="center"/>
    </xf>
    <xf numFmtId="167" fontId="75" fillId="0" borderId="26" xfId="0" applyNumberFormat="1" applyFont="1" applyFill="1" applyBorder="1" applyAlignment="1" applyProtection="1">
      <alignment horizontal="right" vertical="center" wrapText="1"/>
    </xf>
    <xf numFmtId="167" fontId="75" fillId="0" borderId="26" xfId="0" applyNumberFormat="1" applyFont="1" applyBorder="1" applyAlignment="1" applyProtection="1">
      <alignment horizontal="right" vertical="center" wrapText="1"/>
    </xf>
    <xf numFmtId="0" fontId="74" fillId="0" borderId="12" xfId="0" applyFont="1" applyBorder="1" applyAlignment="1" applyProtection="1">
      <alignment wrapText="1"/>
    </xf>
    <xf numFmtId="167" fontId="75" fillId="0" borderId="12" xfId="0" applyNumberFormat="1" applyFont="1" applyBorder="1" applyAlignment="1" applyProtection="1">
      <alignment horizontal="right" vertical="center" wrapText="1"/>
    </xf>
    <xf numFmtId="167" fontId="75" fillId="0" borderId="12" xfId="0" applyNumberFormat="1" applyFont="1" applyBorder="1" applyAlignment="1" applyProtection="1">
      <alignment vertical="center" wrapText="1"/>
    </xf>
    <xf numFmtId="0" fontId="74" fillId="73" borderId="12" xfId="0" applyFont="1" applyFill="1" applyBorder="1" applyAlignment="1" applyProtection="1">
      <alignment vertical="center" wrapText="1"/>
    </xf>
    <xf numFmtId="167" fontId="75" fillId="73" borderId="12" xfId="0" applyNumberFormat="1" applyFont="1" applyFill="1" applyBorder="1" applyAlignment="1" applyProtection="1">
      <alignment horizontal="right" vertical="center" wrapText="1"/>
    </xf>
    <xf numFmtId="0" fontId="72" fillId="0" borderId="24" xfId="2" applyFont="1" applyFill="1" applyBorder="1" applyAlignment="1" applyProtection="1">
      <alignment vertical="center"/>
    </xf>
    <xf numFmtId="167" fontId="72" fillId="0" borderId="24" xfId="2" applyNumberFormat="1" applyFont="1" applyFill="1" applyBorder="1" applyAlignment="1" applyProtection="1">
      <alignment vertical="center"/>
    </xf>
    <xf numFmtId="167" fontId="72" fillId="0" borderId="24" xfId="2" applyNumberFormat="1" applyFont="1" applyFill="1" applyBorder="1" applyAlignment="1" applyProtection="1">
      <alignment horizontal="center" vertical="center" wrapText="1"/>
    </xf>
    <xf numFmtId="167" fontId="72" fillId="0" borderId="24" xfId="278" applyNumberFormat="1" applyFont="1" applyFill="1" applyBorder="1" applyAlignment="1" applyProtection="1">
      <alignment horizontal="right" vertical="center"/>
    </xf>
    <xf numFmtId="167" fontId="72" fillId="0" borderId="24" xfId="278" applyNumberFormat="1" applyFont="1" applyFill="1" applyBorder="1" applyAlignment="1" applyProtection="1">
      <alignment vertical="center"/>
    </xf>
    <xf numFmtId="0" fontId="70" fillId="0" borderId="0" xfId="1" applyFont="1" applyFill="1" applyBorder="1" applyAlignment="1" applyProtection="1">
      <alignment vertical="center"/>
    </xf>
    <xf numFmtId="168" fontId="70" fillId="0" borderId="0" xfId="1" applyNumberFormat="1" applyFont="1" applyFill="1" applyBorder="1" applyAlignment="1" applyProtection="1">
      <alignment vertical="center"/>
    </xf>
    <xf numFmtId="168" fontId="70" fillId="0" borderId="0" xfId="1" applyNumberFormat="1" applyFont="1" applyFill="1" applyBorder="1" applyAlignment="1">
      <alignment vertical="center"/>
    </xf>
    <xf numFmtId="167" fontId="74" fillId="0" borderId="26" xfId="0" applyNumberFormat="1" applyFont="1" applyFill="1" applyBorder="1" applyAlignment="1" applyProtection="1">
      <alignment horizontal="right" vertical="center" wrapText="1"/>
      <protection locked="0"/>
    </xf>
    <xf numFmtId="167" fontId="74" fillId="0" borderId="12" xfId="0" applyNumberFormat="1" applyFont="1" applyFill="1" applyBorder="1" applyAlignment="1" applyProtection="1">
      <alignment horizontal="right" vertical="center" wrapText="1"/>
      <protection locked="0"/>
    </xf>
    <xf numFmtId="167" fontId="0" fillId="0" borderId="26" xfId="0" applyNumberFormat="1" applyFont="1" applyFill="1" applyBorder="1" applyAlignment="1" applyProtection="1">
      <alignment horizontal="right" vertical="center" wrapText="1"/>
      <protection locked="0"/>
    </xf>
    <xf numFmtId="167" fontId="0" fillId="0" borderId="12" xfId="0" applyNumberFormat="1" applyFont="1" applyFill="1" applyBorder="1" applyAlignment="1" applyProtection="1">
      <alignment horizontal="right" vertical="center" wrapText="1"/>
      <protection locked="0"/>
    </xf>
    <xf numFmtId="0" fontId="18" fillId="73" borderId="25" xfId="2" applyFont="1" applyFill="1" applyBorder="1" applyAlignment="1" applyProtection="1">
      <alignment vertical="center"/>
    </xf>
    <xf numFmtId="0" fontId="18" fillId="72" borderId="28" xfId="2" applyFont="1" applyFill="1" applyBorder="1" applyAlignment="1" applyProtection="1">
      <alignment vertical="center"/>
    </xf>
    <xf numFmtId="0" fontId="77" fillId="0" borderId="26" xfId="0" applyFont="1" applyBorder="1" applyAlignment="1" applyProtection="1">
      <alignment vertical="center" wrapText="1"/>
    </xf>
    <xf numFmtId="0" fontId="77" fillId="0" borderId="12" xfId="0" applyFont="1" applyBorder="1" applyAlignment="1" applyProtection="1">
      <alignment vertical="center" wrapText="1"/>
    </xf>
    <xf numFmtId="0" fontId="78" fillId="73" borderId="25" xfId="0" applyFont="1" applyFill="1" applyBorder="1" applyAlignment="1" applyProtection="1">
      <alignment vertical="center" wrapText="1"/>
    </xf>
    <xf numFmtId="0" fontId="77" fillId="0" borderId="27" xfId="0" applyFont="1" applyBorder="1" applyAlignment="1" applyProtection="1">
      <alignment vertical="center" wrapText="1"/>
    </xf>
    <xf numFmtId="0" fontId="77" fillId="0" borderId="27" xfId="0" applyFont="1" applyBorder="1" applyAlignment="1" applyProtection="1">
      <alignment horizontal="left" vertical="center" wrapText="1"/>
    </xf>
    <xf numFmtId="0" fontId="78" fillId="0" borderId="12" xfId="0" applyFont="1" applyBorder="1" applyAlignment="1" applyProtection="1">
      <alignment vertical="center" wrapText="1"/>
    </xf>
    <xf numFmtId="0" fontId="78" fillId="73" borderId="12" xfId="0" applyFont="1" applyFill="1" applyBorder="1" applyAlignment="1" applyProtection="1">
      <alignment vertical="center" wrapText="1"/>
    </xf>
    <xf numFmtId="167" fontId="18" fillId="71" borderId="25" xfId="2" applyNumberFormat="1" applyFont="1" applyFill="1" applyBorder="1" applyAlignment="1" applyProtection="1">
      <alignment horizontal="right" vertical="center" wrapText="1"/>
    </xf>
    <xf numFmtId="167" fontId="18" fillId="71" borderId="25" xfId="288" applyNumberFormat="1" applyFont="1" applyFill="1" applyBorder="1" applyAlignment="1" applyProtection="1">
      <alignment horizontal="right" vertical="center" wrapText="1"/>
    </xf>
    <xf numFmtId="0" fontId="77" fillId="0" borderId="0" xfId="0" applyFont="1" applyAlignment="1">
      <alignment wrapText="1"/>
    </xf>
    <xf numFmtId="0" fontId="78" fillId="0" borderId="12" xfId="0" applyFont="1" applyBorder="1" applyAlignment="1">
      <alignment horizontal="center" vertical="center" wrapText="1"/>
    </xf>
    <xf numFmtId="0" fontId="78" fillId="74" borderId="28" xfId="0" applyFont="1" applyFill="1" applyBorder="1" applyAlignment="1">
      <alignment horizontal="left"/>
    </xf>
    <xf numFmtId="0" fontId="78" fillId="74" borderId="2" xfId="0" applyFont="1" applyFill="1" applyBorder="1" applyAlignment="1">
      <alignment horizontal="center" wrapText="1"/>
    </xf>
    <xf numFmtId="0" fontId="78" fillId="74" borderId="7" xfId="0" applyFont="1" applyFill="1" applyBorder="1" applyAlignment="1">
      <alignment horizontal="center" wrapText="1"/>
    </xf>
    <xf numFmtId="0" fontId="82" fillId="0" borderId="12" xfId="0" applyFont="1" applyFill="1" applyBorder="1" applyAlignment="1">
      <alignment vertical="center" wrapText="1"/>
    </xf>
    <xf numFmtId="0" fontId="77" fillId="0" borderId="12" xfId="0" applyFont="1" applyFill="1" applyBorder="1" applyAlignment="1">
      <alignment horizontal="center" vertical="center" wrapText="1"/>
    </xf>
    <xf numFmtId="15" fontId="1" fillId="0" borderId="12"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82" fillId="0" borderId="12" xfId="0" applyFont="1" applyFill="1" applyBorder="1" applyAlignment="1">
      <alignment horizontal="center" vertical="center" wrapText="1"/>
    </xf>
    <xf numFmtId="0" fontId="77" fillId="0" borderId="0" xfId="0" applyFont="1"/>
    <xf numFmtId="0" fontId="78" fillId="0" borderId="12" xfId="0" applyFont="1" applyFill="1" applyBorder="1" applyAlignment="1">
      <alignment horizontal="center" vertical="center" wrapText="1"/>
    </xf>
    <xf numFmtId="0" fontId="78" fillId="74" borderId="2" xfId="0" applyFont="1" applyFill="1" applyBorder="1" applyAlignment="1">
      <alignment horizontal="left" vertical="center" wrapText="1"/>
    </xf>
    <xf numFmtId="0" fontId="77" fillId="0" borderId="0" xfId="0" applyFont="1" applyFill="1"/>
    <xf numFmtId="0" fontId="77" fillId="0" borderId="0" xfId="0" applyFont="1" applyBorder="1" applyAlignment="1">
      <alignment horizontal="center" vertical="center" wrapText="1"/>
    </xf>
    <xf numFmtId="0" fontId="85" fillId="0" borderId="0" xfId="0" applyFont="1" applyFill="1" applyAlignment="1">
      <alignment wrapText="1"/>
    </xf>
    <xf numFmtId="0" fontId="86" fillId="0" borderId="0" xfId="0" applyFont="1" applyFill="1" applyAlignment="1">
      <alignment wrapText="1"/>
    </xf>
    <xf numFmtId="0" fontId="0" fillId="0" borderId="30" xfId="0" applyBorder="1"/>
    <xf numFmtId="0" fontId="0" fillId="0" borderId="31" xfId="0" applyBorder="1"/>
    <xf numFmtId="0" fontId="87" fillId="75" borderId="32" xfId="0" applyFont="1" applyFill="1" applyBorder="1" applyAlignment="1">
      <alignment vertical="center" wrapText="1"/>
    </xf>
    <xf numFmtId="0" fontId="87" fillId="75" borderId="33" xfId="0" applyFont="1" applyFill="1" applyBorder="1" applyAlignment="1">
      <alignment horizontal="left" vertical="center" wrapText="1" indent="1"/>
    </xf>
    <xf numFmtId="0" fontId="87" fillId="75" borderId="34" xfId="0" applyFont="1" applyFill="1" applyBorder="1" applyAlignment="1">
      <alignment vertical="center" wrapText="1"/>
    </xf>
    <xf numFmtId="0" fontId="61" fillId="76" borderId="29" xfId="0" applyFont="1" applyFill="1" applyBorder="1" applyAlignment="1">
      <alignment vertical="center" wrapText="1"/>
    </xf>
    <xf numFmtId="0" fontId="61" fillId="76" borderId="30" xfId="0" applyFont="1" applyFill="1" applyBorder="1" applyAlignment="1">
      <alignment vertical="center" wrapText="1"/>
    </xf>
    <xf numFmtId="0" fontId="61" fillId="76" borderId="35" xfId="0" applyFont="1" applyFill="1" applyBorder="1" applyAlignment="1">
      <alignment vertical="center" wrapText="1"/>
    </xf>
    <xf numFmtId="0" fontId="87" fillId="77" borderId="12" xfId="0" applyFont="1" applyFill="1" applyBorder="1" applyAlignment="1">
      <alignment vertical="center" wrapText="1"/>
    </xf>
    <xf numFmtId="0" fontId="87" fillId="0" borderId="12" xfId="0" applyFont="1" applyBorder="1" applyAlignment="1">
      <alignment vertical="center" wrapText="1"/>
    </xf>
    <xf numFmtId="0" fontId="87" fillId="0" borderId="12" xfId="0" applyFont="1" applyFill="1" applyBorder="1" applyAlignment="1">
      <alignment vertical="center" wrapText="1"/>
    </xf>
    <xf numFmtId="0" fontId="61" fillId="76" borderId="36" xfId="0" applyFont="1" applyFill="1" applyBorder="1" applyAlignment="1">
      <alignment vertical="center" wrapText="1"/>
    </xf>
    <xf numFmtId="0" fontId="61" fillId="76" borderId="0" xfId="0" applyFont="1" applyFill="1" applyBorder="1" applyAlignment="1">
      <alignment vertical="center" wrapText="1"/>
    </xf>
    <xf numFmtId="0" fontId="61" fillId="76" borderId="7" xfId="0" applyFont="1" applyFill="1" applyBorder="1" applyAlignment="1">
      <alignment vertical="center" wrapText="1"/>
    </xf>
    <xf numFmtId="0" fontId="2" fillId="0" borderId="12" xfId="0" applyFont="1" applyFill="1" applyBorder="1" applyAlignment="1">
      <alignment vertical="center" wrapText="1"/>
    </xf>
    <xf numFmtId="0" fontId="2" fillId="0" borderId="25" xfId="0" applyFont="1" applyFill="1" applyBorder="1" applyAlignment="1">
      <alignment vertical="center" wrapText="1"/>
    </xf>
    <xf numFmtId="0" fontId="87" fillId="76" borderId="2" xfId="0" applyFont="1" applyFill="1" applyBorder="1" applyAlignment="1">
      <alignment vertical="center" wrapText="1"/>
    </xf>
    <xf numFmtId="0" fontId="87" fillId="76" borderId="7" xfId="0" applyFont="1" applyFill="1" applyBorder="1" applyAlignment="1">
      <alignment vertical="center" wrapText="1"/>
    </xf>
    <xf numFmtId="0" fontId="87" fillId="0" borderId="26" xfId="0" applyFont="1" applyFill="1" applyBorder="1" applyAlignment="1">
      <alignment vertical="center" wrapText="1"/>
    </xf>
    <xf numFmtId="0" fontId="87" fillId="0" borderId="25" xfId="0" applyFont="1" applyBorder="1" applyAlignment="1">
      <alignment vertical="center" wrapText="1"/>
    </xf>
    <xf numFmtId="0" fontId="87" fillId="0" borderId="26" xfId="0" applyFont="1" applyBorder="1" applyAlignment="1">
      <alignment vertical="center" wrapText="1"/>
    </xf>
    <xf numFmtId="0" fontId="2" fillId="0" borderId="12" xfId="0" applyFont="1" applyFill="1" applyBorder="1"/>
    <xf numFmtId="0" fontId="87" fillId="77" borderId="26" xfId="0" applyFont="1" applyFill="1" applyBorder="1" applyAlignment="1">
      <alignment vertical="center" wrapText="1"/>
    </xf>
    <xf numFmtId="3" fontId="1" fillId="0" borderId="12" xfId="94" applyNumberFormat="1" applyFont="1" applyFill="1" applyBorder="1"/>
    <xf numFmtId="0" fontId="86" fillId="77" borderId="0" xfId="92" applyFont="1" applyFill="1" applyBorder="1"/>
    <xf numFmtId="0" fontId="89" fillId="73" borderId="12" xfId="0" applyFont="1" applyFill="1" applyBorder="1" applyAlignment="1">
      <alignment horizontal="left" vertical="top" wrapText="1"/>
    </xf>
    <xf numFmtId="0" fontId="95" fillId="73" borderId="12" xfId="0" applyFont="1" applyFill="1" applyBorder="1" applyAlignment="1">
      <alignment horizontal="left" vertical="top" wrapText="1"/>
    </xf>
    <xf numFmtId="0" fontId="77" fillId="0" borderId="0" xfId="0" applyFont="1" applyFill="1" applyBorder="1" applyAlignment="1">
      <alignment horizontal="left"/>
    </xf>
    <xf numFmtId="0" fontId="85" fillId="0" borderId="25" xfId="290" applyFont="1" applyFill="1" applyBorder="1" applyAlignment="1">
      <alignment horizontal="right" vertical="top" wrapText="1"/>
    </xf>
    <xf numFmtId="0" fontId="3" fillId="0" borderId="25" xfId="0" applyFont="1" applyFill="1" applyBorder="1" applyAlignment="1">
      <alignment horizontal="right" vertical="top"/>
    </xf>
    <xf numFmtId="0" fontId="86" fillId="0" borderId="0" xfId="0" applyFont="1" applyFill="1" applyBorder="1"/>
    <xf numFmtId="3" fontId="78" fillId="79" borderId="12" xfId="291" applyNumberFormat="1" applyFont="1" applyFill="1" applyBorder="1" applyAlignment="1">
      <alignment horizontal="left" vertical="center"/>
    </xf>
    <xf numFmtId="3" fontId="78" fillId="79" borderId="12" xfId="291" applyNumberFormat="1" applyFont="1" applyFill="1" applyBorder="1" applyAlignment="1">
      <alignment horizontal="right" vertical="center"/>
    </xf>
    <xf numFmtId="171" fontId="77" fillId="79" borderId="12" xfId="291" applyNumberFormat="1" applyFont="1" applyFill="1" applyBorder="1" applyAlignment="1">
      <alignment horizontal="right" vertical="center"/>
    </xf>
    <xf numFmtId="0" fontId="86" fillId="0" borderId="0" xfId="291" applyFont="1" applyFill="1" applyBorder="1" applyAlignment="1">
      <alignment vertical="center" wrapText="1"/>
    </xf>
    <xf numFmtId="0" fontId="3" fillId="0" borderId="0" xfId="0" applyFont="1" applyFill="1" applyAlignment="1">
      <alignment vertical="top"/>
    </xf>
    <xf numFmtId="0" fontId="18" fillId="73" borderId="12" xfId="289" applyFont="1" applyFill="1" applyBorder="1" applyAlignment="1">
      <alignment horizontal="left" vertical="center" wrapText="1"/>
    </xf>
    <xf numFmtId="0" fontId="18" fillId="71" borderId="12" xfId="289" applyFont="1" applyFill="1" applyBorder="1" applyAlignment="1">
      <alignment horizontal="center" vertical="top" wrapText="1"/>
    </xf>
    <xf numFmtId="0" fontId="18" fillId="71" borderId="28" xfId="289" applyFont="1" applyFill="1" applyBorder="1" applyAlignment="1">
      <alignment horizontal="center" vertical="top" wrapText="1"/>
    </xf>
    <xf numFmtId="0" fontId="18" fillId="78" borderId="2" xfId="289" applyFont="1" applyFill="1" applyBorder="1" applyAlignment="1">
      <alignment vertical="center" wrapText="1"/>
    </xf>
    <xf numFmtId="0" fontId="18" fillId="78" borderId="12" xfId="289" applyFont="1" applyFill="1" applyBorder="1" applyAlignment="1">
      <alignment vertical="center" wrapText="1"/>
    </xf>
    <xf numFmtId="169" fontId="1" fillId="0" borderId="40" xfId="289" applyNumberFormat="1" applyFill="1" applyBorder="1" applyAlignment="1">
      <alignment horizontal="right" vertical="center" wrapText="1"/>
    </xf>
    <xf numFmtId="169" fontId="1" fillId="0" borderId="41" xfId="289" applyNumberFormat="1" applyFill="1" applyBorder="1" applyAlignment="1">
      <alignment horizontal="right" vertical="center" wrapText="1"/>
    </xf>
    <xf numFmtId="169" fontId="1" fillId="0" borderId="12" xfId="289" applyNumberFormat="1" applyFont="1" applyFill="1" applyBorder="1" applyAlignment="1">
      <alignment horizontal="right" vertical="center" wrapText="1"/>
    </xf>
    <xf numFmtId="0" fontId="18" fillId="78" borderId="28" xfId="289" applyFont="1" applyFill="1" applyBorder="1" applyAlignment="1">
      <alignment vertical="center" wrapText="1"/>
    </xf>
    <xf numFmtId="0" fontId="18" fillId="72" borderId="28" xfId="289" applyFont="1" applyFill="1" applyBorder="1" applyAlignment="1">
      <alignment vertical="center" wrapText="1"/>
    </xf>
    <xf numFmtId="3" fontId="18" fillId="71" borderId="12" xfId="289" applyNumberFormat="1" applyFont="1" applyFill="1" applyBorder="1" applyAlignment="1">
      <alignment vertical="top"/>
    </xf>
    <xf numFmtId="3" fontId="18" fillId="71" borderId="12" xfId="289" applyNumberFormat="1" applyFont="1" applyFill="1" applyBorder="1" applyAlignment="1">
      <alignment horizontal="right" vertical="center"/>
    </xf>
    <xf numFmtId="3" fontId="18" fillId="0" borderId="42" xfId="289" applyNumberFormat="1" applyFont="1" applyFill="1" applyBorder="1" applyAlignment="1">
      <alignment horizontal="left" vertical="center"/>
    </xf>
    <xf numFmtId="3" fontId="18" fillId="0" borderId="24" xfId="289" applyNumberFormat="1" applyFont="1" applyFill="1" applyBorder="1" applyAlignment="1">
      <alignment horizontal="right" vertical="center"/>
    </xf>
    <xf numFmtId="3" fontId="18" fillId="0" borderId="39" xfId="289" applyNumberFormat="1" applyFont="1" applyFill="1" applyBorder="1" applyAlignment="1">
      <alignment horizontal="right" vertical="center"/>
    </xf>
    <xf numFmtId="0" fontId="1" fillId="0" borderId="0" xfId="289" applyFont="1" applyAlignment="1">
      <alignment horizontal="right"/>
    </xf>
    <xf numFmtId="0" fontId="1" fillId="0" borderId="0" xfId="0" applyFont="1" applyFill="1" applyAlignment="1">
      <alignment vertical="center"/>
    </xf>
    <xf numFmtId="0" fontId="4" fillId="73" borderId="42" xfId="0" applyFont="1" applyFill="1" applyBorder="1" applyAlignment="1">
      <alignment vertical="center" wrapText="1"/>
    </xf>
    <xf numFmtId="0" fontId="0" fillId="73" borderId="24" xfId="0" applyFill="1" applyBorder="1" applyAlignment="1">
      <alignment horizontal="center" vertical="center"/>
    </xf>
    <xf numFmtId="0" fontId="0" fillId="73" borderId="39" xfId="0" applyFill="1" applyBorder="1" applyAlignment="1">
      <alignment horizontal="center" vertical="center"/>
    </xf>
    <xf numFmtId="0" fontId="1" fillId="0" borderId="0" xfId="0" applyFont="1" applyAlignment="1">
      <alignment vertical="center"/>
    </xf>
    <xf numFmtId="0" fontId="3" fillId="73" borderId="5" xfId="0" applyFont="1" applyFill="1" applyBorder="1" applyAlignment="1">
      <alignment vertical="center" wrapText="1"/>
    </xf>
    <xf numFmtId="0" fontId="0" fillId="73" borderId="43" xfId="0" applyFill="1" applyBorder="1" applyAlignment="1">
      <alignment horizontal="center" vertical="center"/>
    </xf>
    <xf numFmtId="0" fontId="3" fillId="73" borderId="44" xfId="0" applyFont="1" applyFill="1" applyBorder="1" applyAlignment="1">
      <alignment vertical="center" wrapText="1"/>
    </xf>
    <xf numFmtId="0" fontId="0" fillId="73" borderId="38" xfId="0" applyFill="1" applyBorder="1" applyAlignment="1">
      <alignment horizontal="center" vertical="center"/>
    </xf>
    <xf numFmtId="0" fontId="4" fillId="0" borderId="25" xfId="0" applyFont="1" applyFill="1" applyBorder="1" applyAlignment="1">
      <alignment vertical="center" wrapText="1"/>
    </xf>
    <xf numFmtId="0" fontId="4" fillId="0" borderId="25" xfId="0" applyFont="1" applyFill="1" applyBorder="1" applyAlignment="1">
      <alignment horizontal="center" vertical="center" wrapText="1"/>
    </xf>
    <xf numFmtId="0" fontId="48" fillId="0" borderId="12" xfId="0" applyFont="1" applyFill="1" applyBorder="1" applyAlignment="1">
      <alignment vertical="center" wrapText="1"/>
    </xf>
    <xf numFmtId="0" fontId="3" fillId="0" borderId="12" xfId="0" applyFont="1" applyFill="1" applyBorder="1" applyAlignment="1">
      <alignment horizontal="center" vertical="center" wrapText="1"/>
    </xf>
    <xf numFmtId="172" fontId="3" fillId="73" borderId="12" xfId="0" applyNumberFormat="1" applyFont="1" applyFill="1" applyBorder="1" applyAlignment="1">
      <alignment horizontal="center" vertical="center" wrapText="1"/>
    </xf>
    <xf numFmtId="172" fontId="3" fillId="0" borderId="12" xfId="0" applyNumberFormat="1" applyFont="1" applyFill="1" applyBorder="1" applyAlignment="1">
      <alignment vertical="center" wrapText="1"/>
    </xf>
    <xf numFmtId="172" fontId="3" fillId="77" borderId="12" xfId="0" applyNumberFormat="1" applyFont="1" applyFill="1" applyBorder="1" applyAlignment="1">
      <alignment vertical="center" wrapText="1"/>
    </xf>
    <xf numFmtId="0" fontId="48" fillId="0" borderId="12" xfId="0" applyFont="1" applyFill="1" applyBorder="1" applyAlignment="1">
      <alignment horizontal="left" vertical="center" wrapText="1"/>
    </xf>
    <xf numFmtId="172" fontId="48" fillId="0" borderId="12" xfId="0" applyNumberFormat="1" applyFont="1" applyFill="1" applyBorder="1" applyAlignment="1">
      <alignment horizontal="left" vertical="center" wrapText="1"/>
    </xf>
    <xf numFmtId="172" fontId="3" fillId="0" borderId="12" xfId="0" applyNumberFormat="1"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horizontal="center" vertical="center"/>
    </xf>
    <xf numFmtId="169" fontId="3" fillId="0" borderId="12" xfId="0" applyNumberFormat="1" applyFont="1" applyFill="1" applyBorder="1" applyAlignment="1">
      <alignment horizontal="center" vertical="center" wrapText="1"/>
    </xf>
    <xf numFmtId="0" fontId="3" fillId="73" borderId="12" xfId="0" applyFont="1" applyFill="1" applyBorder="1" applyAlignment="1">
      <alignment horizontal="center" vertical="center"/>
    </xf>
    <xf numFmtId="0" fontId="2" fillId="0" borderId="0" xfId="0" applyFont="1" applyFill="1"/>
    <xf numFmtId="0" fontId="18" fillId="78" borderId="28" xfId="289" applyFont="1" applyFill="1" applyBorder="1" applyAlignment="1">
      <alignment horizontal="left" vertical="center" wrapText="1"/>
    </xf>
    <xf numFmtId="3" fontId="1" fillId="0" borderId="12" xfId="289" applyNumberFormat="1" applyFont="1" applyBorder="1" applyAlignment="1">
      <alignment horizontal="right" vertical="center" wrapText="1"/>
    </xf>
    <xf numFmtId="3" fontId="1" fillId="0" borderId="12" xfId="289" applyNumberFormat="1" applyFont="1" applyFill="1" applyBorder="1" applyAlignment="1">
      <alignment horizontal="right" vertical="center" wrapText="1"/>
    </xf>
    <xf numFmtId="0" fontId="97" fillId="73" borderId="41" xfId="289" applyFont="1" applyFill="1" applyBorder="1" applyAlignment="1">
      <alignment vertical="center" wrapText="1"/>
    </xf>
    <xf numFmtId="3" fontId="97" fillId="73" borderId="41" xfId="289" applyNumberFormat="1" applyFont="1" applyFill="1" applyBorder="1" applyAlignment="1">
      <alignment horizontal="right" vertical="center" wrapText="1"/>
    </xf>
    <xf numFmtId="0" fontId="94" fillId="77" borderId="0" xfId="92" applyFont="1" applyFill="1" applyBorder="1" applyAlignment="1">
      <alignment horizontal="left" vertical="center"/>
    </xf>
    <xf numFmtId="0" fontId="88" fillId="77" borderId="0" xfId="92" applyFont="1" applyFill="1" applyBorder="1" applyAlignment="1">
      <alignment horizontal="left" vertical="center"/>
    </xf>
    <xf numFmtId="0" fontId="3" fillId="0" borderId="0" xfId="289" applyFont="1" applyBorder="1" applyAlignment="1">
      <alignment horizontal="left" vertical="center" wrapText="1"/>
    </xf>
    <xf numFmtId="0" fontId="3" fillId="0" borderId="0" xfId="289" applyFont="1" applyAlignment="1">
      <alignment horizontal="left" vertical="center" wrapText="1"/>
    </xf>
    <xf numFmtId="0" fontId="18" fillId="78" borderId="28" xfId="289" applyFont="1" applyFill="1" applyBorder="1" applyAlignment="1">
      <alignment horizontal="left" vertical="center" wrapText="1"/>
    </xf>
    <xf numFmtId="0" fontId="18" fillId="78" borderId="2" xfId="289" applyFont="1" applyFill="1" applyBorder="1" applyAlignment="1">
      <alignment horizontal="left" vertical="center" wrapText="1"/>
    </xf>
    <xf numFmtId="0" fontId="18" fillId="78" borderId="7" xfId="289" applyFont="1" applyFill="1" applyBorder="1" applyAlignment="1">
      <alignment horizontal="left" vertical="center" wrapText="1"/>
    </xf>
    <xf numFmtId="0" fontId="4" fillId="0" borderId="0" xfId="289" applyFont="1" applyAlignment="1">
      <alignment horizontal="left" vertical="center"/>
    </xf>
    <xf numFmtId="0" fontId="3" fillId="0" borderId="0" xfId="289" applyFont="1" applyAlignment="1">
      <alignment horizontal="left" vertical="center"/>
    </xf>
    <xf numFmtId="0" fontId="94" fillId="0" borderId="0" xfId="100" applyFont="1" applyFill="1" applyBorder="1" applyAlignment="1">
      <alignment vertical="center"/>
    </xf>
    <xf numFmtId="0" fontId="73" fillId="0" borderId="0" xfId="2" applyFont="1" applyFill="1" applyAlignment="1" applyProtection="1">
      <alignment horizontal="left" vertical="center" wrapText="1"/>
    </xf>
    <xf numFmtId="0" fontId="1" fillId="0" borderId="0" xfId="289" applyFont="1" applyBorder="1"/>
    <xf numFmtId="0" fontId="1" fillId="0" borderId="43" xfId="289" applyFont="1" applyBorder="1" applyAlignment="1">
      <alignment horizontal="right"/>
    </xf>
    <xf numFmtId="0" fontId="1" fillId="0" borderId="0" xfId="289" applyFont="1" applyBorder="1" applyAlignment="1">
      <alignment horizontal="right"/>
    </xf>
    <xf numFmtId="0" fontId="2" fillId="0" borderId="5" xfId="289" applyFont="1" applyFill="1" applyBorder="1" applyAlignment="1">
      <alignment vertical="center"/>
    </xf>
    <xf numFmtId="0" fontId="107" fillId="0" borderId="43" xfId="289" applyFont="1" applyFill="1" applyBorder="1" applyAlignment="1">
      <alignment horizontal="right" vertical="center" wrapText="1"/>
    </xf>
    <xf numFmtId="0" fontId="107" fillId="0" borderId="0" xfId="289" applyFont="1" applyFill="1" applyBorder="1" applyAlignment="1">
      <alignment horizontal="right" vertical="center" wrapText="1"/>
    </xf>
    <xf numFmtId="0" fontId="107" fillId="0" borderId="5" xfId="289" applyFont="1" applyFill="1" applyBorder="1" applyAlignment="1">
      <alignment horizontal="left" vertical="center" wrapText="1"/>
    </xf>
    <xf numFmtId="3" fontId="18" fillId="0" borderId="0" xfId="289" applyNumberFormat="1" applyFont="1" applyFill="1"/>
    <xf numFmtId="3" fontId="18" fillId="0" borderId="0" xfId="289" applyNumberFormat="1" applyFont="1"/>
    <xf numFmtId="0" fontId="1" fillId="0" borderId="0" xfId="289" applyFont="1" applyFill="1"/>
    <xf numFmtId="0" fontId="4" fillId="0" borderId="12" xfId="94" applyFont="1" applyFill="1" applyBorder="1" applyAlignment="1">
      <alignment horizontal="left" wrapText="1"/>
    </xf>
    <xf numFmtId="0" fontId="1" fillId="0" borderId="0" xfId="289" applyFont="1" applyFill="1" applyAlignment="1">
      <alignment horizontal="center" vertical="center"/>
    </xf>
    <xf numFmtId="0" fontId="1" fillId="0" borderId="0" xfId="289" applyFont="1" applyAlignment="1">
      <alignment horizontal="center" vertical="center"/>
    </xf>
    <xf numFmtId="0" fontId="3" fillId="0" borderId="0" xfId="289" applyFont="1" applyAlignment="1">
      <alignment vertical="top"/>
    </xf>
    <xf numFmtId="0" fontId="1" fillId="77" borderId="12" xfId="705" applyFont="1" applyFill="1" applyBorder="1" applyAlignment="1">
      <alignment vertical="center" wrapText="1"/>
    </xf>
    <xf numFmtId="0" fontId="1" fillId="0" borderId="12" xfId="705" applyFont="1" applyFill="1" applyBorder="1" applyAlignment="1">
      <alignment vertical="center" wrapText="1"/>
    </xf>
    <xf numFmtId="0" fontId="1" fillId="0" borderId="0" xfId="289"/>
    <xf numFmtId="0" fontId="1" fillId="0" borderId="0" xfId="289" applyAlignment="1">
      <alignment horizontal="left" vertical="center"/>
    </xf>
    <xf numFmtId="2" fontId="18" fillId="73" borderId="12" xfId="705" applyNumberFormat="1" applyFont="1" applyFill="1" applyBorder="1" applyAlignment="1">
      <alignment horizontal="right" wrapText="1"/>
    </xf>
    <xf numFmtId="0" fontId="18" fillId="73" borderId="12" xfId="705" applyFont="1" applyFill="1" applyBorder="1" applyAlignment="1">
      <alignment horizontal="right" wrapText="1"/>
    </xf>
    <xf numFmtId="0" fontId="18" fillId="73" borderId="12" xfId="705" applyFont="1" applyFill="1" applyBorder="1" applyAlignment="1">
      <alignment horizontal="left" vertical="center" wrapText="1"/>
    </xf>
    <xf numFmtId="0" fontId="93" fillId="0" borderId="0" xfId="705" applyFont="1" applyFill="1" applyBorder="1" applyAlignment="1">
      <alignment vertical="center" wrapText="1"/>
    </xf>
    <xf numFmtId="1" fontId="86" fillId="51" borderId="12" xfId="291" applyNumberFormat="1" applyFont="1" applyFill="1" applyBorder="1" applyAlignment="1">
      <alignment horizontal="right" vertical="center"/>
    </xf>
    <xf numFmtId="3" fontId="86" fillId="51" borderId="12" xfId="291" applyNumberFormat="1" applyFont="1" applyFill="1" applyBorder="1" applyAlignment="1">
      <alignment horizontal="right" vertical="center"/>
    </xf>
    <xf numFmtId="3" fontId="86" fillId="51" borderId="12" xfId="290" applyNumberFormat="1" applyFont="1" applyFill="1" applyBorder="1" applyAlignment="1">
      <alignment horizontal="right" vertical="top"/>
    </xf>
    <xf numFmtId="171" fontId="86" fillId="51" borderId="12" xfId="290" applyNumberFormat="1" applyFont="1" applyFill="1" applyBorder="1" applyAlignment="1">
      <alignment horizontal="right" vertical="top"/>
    </xf>
    <xf numFmtId="171" fontId="86" fillId="51" borderId="12" xfId="290" applyNumberFormat="1" applyFont="1" applyFill="1" applyBorder="1" applyAlignment="1">
      <alignment horizontal="left" vertical="top"/>
    </xf>
    <xf numFmtId="171" fontId="3" fillId="0" borderId="12" xfId="290" applyNumberFormat="1" applyFont="1" applyFill="1" applyBorder="1" applyAlignment="1">
      <alignment horizontal="right" vertical="top"/>
    </xf>
    <xf numFmtId="3" fontId="85" fillId="79" borderId="12" xfId="291" applyNumberFormat="1" applyFont="1" applyFill="1" applyBorder="1" applyAlignment="1">
      <alignment horizontal="right" vertical="center"/>
    </xf>
    <xf numFmtId="0" fontId="4" fillId="60" borderId="12" xfId="0" applyFont="1" applyFill="1" applyBorder="1" applyAlignment="1">
      <alignment vertical="top" wrapText="1"/>
    </xf>
    <xf numFmtId="1" fontId="85" fillId="60" borderId="7" xfId="0" applyNumberFormat="1" applyFont="1" applyFill="1" applyBorder="1" applyAlignment="1">
      <alignment vertical="top" wrapText="1"/>
    </xf>
    <xf numFmtId="0" fontId="85" fillId="60" borderId="12" xfId="0" applyFont="1" applyFill="1" applyBorder="1" applyAlignment="1">
      <alignment horizontal="right" vertical="top" wrapText="1"/>
    </xf>
    <xf numFmtId="0" fontId="85" fillId="60" borderId="12" xfId="0" applyFont="1" applyFill="1" applyBorder="1" applyAlignment="1">
      <alignment vertical="top" wrapText="1"/>
    </xf>
    <xf numFmtId="3" fontId="1" fillId="77" borderId="12" xfId="94" applyNumberFormat="1" applyFill="1" applyBorder="1"/>
    <xf numFmtId="0" fontId="3" fillId="77" borderId="12" xfId="291" applyFont="1" applyFill="1" applyBorder="1" applyAlignment="1">
      <alignment horizontal="left" vertical="top" wrapText="1" indent="1"/>
    </xf>
    <xf numFmtId="0" fontId="3" fillId="0" borderId="12" xfId="291" applyFont="1" applyFill="1" applyBorder="1" applyAlignment="1">
      <alignment horizontal="left" vertical="top" wrapText="1" indent="1"/>
    </xf>
    <xf numFmtId="1" fontId="3" fillId="78" borderId="7" xfId="0" applyNumberFormat="1" applyFont="1" applyFill="1" applyBorder="1" applyAlignment="1">
      <alignment vertical="top" wrapText="1"/>
    </xf>
    <xf numFmtId="1" fontId="86" fillId="78" borderId="2" xfId="0" applyNumberFormat="1" applyFont="1" applyFill="1" applyBorder="1" applyAlignment="1">
      <alignment horizontal="right" vertical="top" wrapText="1"/>
    </xf>
    <xf numFmtId="3" fontId="86" fillId="78" borderId="2" xfId="0" applyNumberFormat="1" applyFont="1" applyFill="1" applyBorder="1" applyAlignment="1">
      <alignment horizontal="right" vertical="top" wrapText="1"/>
    </xf>
    <xf numFmtId="0" fontId="3" fillId="0" borderId="39" xfId="291" applyFont="1" applyFill="1" applyBorder="1" applyAlignment="1">
      <alignment horizontal="left" vertical="top" wrapText="1" indent="1"/>
    </xf>
    <xf numFmtId="0" fontId="3" fillId="77" borderId="39" xfId="291" applyFont="1" applyFill="1" applyBorder="1" applyAlignment="1">
      <alignment horizontal="left" vertical="top" wrapText="1" indent="1"/>
    </xf>
    <xf numFmtId="0" fontId="3" fillId="77" borderId="7" xfId="291" applyFont="1" applyFill="1" applyBorder="1" applyAlignment="1">
      <alignment horizontal="left" vertical="top" wrapText="1" indent="1"/>
    </xf>
    <xf numFmtId="0" fontId="3" fillId="0" borderId="7" xfId="291" applyFont="1" applyFill="1" applyBorder="1" applyAlignment="1">
      <alignment horizontal="left" vertical="top" wrapText="1" indent="1"/>
    </xf>
    <xf numFmtId="0" fontId="3" fillId="77" borderId="7" xfId="705" applyFont="1" applyFill="1" applyBorder="1" applyAlignment="1">
      <alignment horizontal="left" vertical="top" wrapText="1" indent="1"/>
    </xf>
    <xf numFmtId="0" fontId="3" fillId="0" borderId="7" xfId="705" applyFont="1" applyFill="1" applyBorder="1" applyAlignment="1">
      <alignment horizontal="left" vertical="top" wrapText="1" indent="1"/>
    </xf>
    <xf numFmtId="0" fontId="3" fillId="77" borderId="38" xfId="705" applyFont="1" applyFill="1" applyBorder="1" applyAlignment="1">
      <alignment horizontal="left" vertical="top" wrapText="1" indent="1"/>
    </xf>
    <xf numFmtId="3" fontId="1" fillId="0" borderId="12" xfId="94" applyNumberFormat="1" applyFill="1" applyBorder="1"/>
    <xf numFmtId="0" fontId="3" fillId="0" borderId="12" xfId="94" applyFont="1" applyFill="1" applyBorder="1" applyAlignment="1">
      <alignment horizontal="left" wrapText="1"/>
    </xf>
    <xf numFmtId="3" fontId="1" fillId="0" borderId="12" xfId="94" applyNumberFormat="1" applyFill="1" applyBorder="1" applyAlignment="1">
      <alignment wrapText="1"/>
    </xf>
    <xf numFmtId="0" fontId="3" fillId="78" borderId="7" xfId="0" applyFont="1" applyFill="1" applyBorder="1" applyAlignment="1">
      <alignment horizontal="right" vertical="top" wrapText="1"/>
    </xf>
    <xf numFmtId="0" fontId="86" fillId="78" borderId="2" xfId="0" applyFont="1" applyFill="1" applyBorder="1" applyAlignment="1">
      <alignment horizontal="right" vertical="top" wrapText="1"/>
    </xf>
    <xf numFmtId="0" fontId="85" fillId="78" borderId="2" xfId="0" applyFont="1" applyFill="1" applyBorder="1" applyAlignment="1">
      <alignment vertical="top" wrapText="1"/>
    </xf>
    <xf numFmtId="0" fontId="85" fillId="78" borderId="28" xfId="0" applyFont="1" applyFill="1" applyBorder="1" applyAlignment="1">
      <alignment vertical="top" wrapText="1"/>
    </xf>
    <xf numFmtId="0" fontId="2" fillId="0" borderId="0" xfId="289" applyFont="1" applyAlignment="1">
      <alignment horizontal="left" vertical="center" wrapText="1"/>
    </xf>
    <xf numFmtId="0" fontId="2" fillId="0" borderId="0" xfId="289" applyFont="1" applyBorder="1" applyAlignment="1">
      <alignment horizontal="left" vertical="center" wrapText="1"/>
    </xf>
    <xf numFmtId="0" fontId="85" fillId="78" borderId="7" xfId="708" applyFont="1" applyFill="1" applyBorder="1" applyAlignment="1">
      <alignment vertical="center" wrapText="1"/>
    </xf>
    <xf numFmtId="0" fontId="85" fillId="78" borderId="2" xfId="708" applyFont="1" applyFill="1" applyBorder="1" applyAlignment="1">
      <alignment vertical="center" wrapText="1"/>
    </xf>
    <xf numFmtId="0" fontId="85" fillId="78" borderId="28" xfId="708" applyFont="1" applyFill="1" applyBorder="1" applyAlignment="1">
      <alignment vertical="center" wrapText="1"/>
    </xf>
    <xf numFmtId="174" fontId="107" fillId="78" borderId="7" xfId="708" applyNumberFormat="1" applyFont="1" applyFill="1" applyBorder="1" applyAlignment="1">
      <alignment horizontal="left" vertical="center" wrapText="1"/>
    </xf>
    <xf numFmtId="174" fontId="107" fillId="78" borderId="2" xfId="708" applyNumberFormat="1" applyFont="1" applyFill="1" applyBorder="1" applyAlignment="1">
      <alignment horizontal="left" vertical="center" wrapText="1"/>
    </xf>
    <xf numFmtId="174" fontId="107" fillId="78" borderId="28" xfId="708" applyNumberFormat="1" applyFont="1" applyFill="1" applyBorder="1" applyAlignment="1">
      <alignment horizontal="left" vertical="center" wrapText="1"/>
    </xf>
    <xf numFmtId="0" fontId="89" fillId="73" borderId="12" xfId="708" applyFont="1" applyFill="1" applyBorder="1" applyAlignment="1">
      <alignment horizontal="left" vertical="center" wrapText="1"/>
    </xf>
    <xf numFmtId="0" fontId="89" fillId="73" borderId="12" xfId="708" applyFont="1" applyFill="1" applyBorder="1" applyAlignment="1">
      <alignment horizontal="right" wrapText="1"/>
    </xf>
    <xf numFmtId="0" fontId="89" fillId="73" borderId="12" xfId="708" applyFont="1" applyFill="1" applyBorder="1" applyAlignment="1">
      <alignment horizontal="right" vertical="center" wrapText="1"/>
    </xf>
    <xf numFmtId="0" fontId="78" fillId="0" borderId="12" xfId="708" applyFont="1" applyBorder="1"/>
    <xf numFmtId="0" fontId="78" fillId="0" borderId="12" xfId="708" applyFont="1" applyBorder="1" applyAlignment="1">
      <alignment vertical="top" wrapText="1"/>
    </xf>
    <xf numFmtId="173" fontId="78" fillId="0" borderId="12" xfId="388" applyNumberFormat="1" applyFont="1" applyFill="1" applyBorder="1" applyAlignment="1">
      <alignment horizontal="right" vertical="center" wrapText="1"/>
    </xf>
    <xf numFmtId="0" fontId="107" fillId="80" borderId="41" xfId="708" applyFont="1" applyFill="1" applyBorder="1" applyAlignment="1">
      <alignment horizontal="left" vertical="center" wrapText="1" indent="1"/>
    </xf>
    <xf numFmtId="0" fontId="107" fillId="0" borderId="12" xfId="708" applyFont="1" applyBorder="1" applyAlignment="1">
      <alignment horizontal="left" indent="1"/>
    </xf>
    <xf numFmtId="174" fontId="107" fillId="60" borderId="12" xfId="708" applyNumberFormat="1" applyFont="1" applyFill="1" applyBorder="1" applyAlignment="1">
      <alignment vertical="top" wrapText="1"/>
    </xf>
    <xf numFmtId="174" fontId="2" fillId="0" borderId="12" xfId="708" applyNumberFormat="1" applyFont="1" applyBorder="1" applyAlignment="1">
      <alignment horizontal="left" vertical="center" wrapText="1" indent="1"/>
    </xf>
    <xf numFmtId="174" fontId="2" fillId="0" borderId="12" xfId="708" applyNumberFormat="1" applyFont="1" applyBorder="1" applyAlignment="1">
      <alignment horizontal="left" vertical="top" wrapText="1" indent="1"/>
    </xf>
    <xf numFmtId="0" fontId="2" fillId="0" borderId="12" xfId="705" applyFont="1" applyFill="1" applyBorder="1" applyAlignment="1">
      <alignment horizontal="left" vertical="top" wrapText="1" indent="1"/>
    </xf>
    <xf numFmtId="174" fontId="2" fillId="0" borderId="12" xfId="708" applyNumberFormat="1" applyFont="1" applyBorder="1" applyAlignment="1">
      <alignment horizontal="left" vertical="center" wrapText="1"/>
    </xf>
    <xf numFmtId="3" fontId="2" fillId="0" borderId="12" xfId="388" applyNumberFormat="1" applyFont="1" applyFill="1" applyBorder="1" applyAlignment="1">
      <alignment horizontal="right" vertical="center" wrapText="1"/>
    </xf>
    <xf numFmtId="3" fontId="2" fillId="0" borderId="12" xfId="388" quotePrefix="1" applyNumberFormat="1" applyFont="1" applyFill="1" applyBorder="1" applyAlignment="1">
      <alignment horizontal="right" vertical="center" wrapText="1"/>
    </xf>
    <xf numFmtId="174" fontId="2" fillId="0" borderId="12" xfId="708" applyNumberFormat="1" applyFont="1" applyFill="1" applyBorder="1" applyAlignment="1">
      <alignment horizontal="left" vertical="center" wrapText="1"/>
    </xf>
    <xf numFmtId="174" fontId="107" fillId="60" borderId="12" xfId="708" applyNumberFormat="1" applyFont="1" applyFill="1" applyBorder="1" applyAlignment="1">
      <alignment vertical="center" wrapText="1"/>
    </xf>
    <xf numFmtId="174" fontId="107" fillId="60" borderId="12" xfId="708" applyNumberFormat="1" applyFont="1" applyFill="1" applyBorder="1" applyAlignment="1">
      <alignment horizontal="left" vertical="center" wrapText="1"/>
    </xf>
    <xf numFmtId="3" fontId="107" fillId="60" borderId="12" xfId="388" applyNumberFormat="1" applyFont="1" applyFill="1" applyBorder="1" applyAlignment="1">
      <alignment horizontal="right" vertical="center" wrapText="1"/>
    </xf>
    <xf numFmtId="0" fontId="132" fillId="0" borderId="5" xfId="289" applyFont="1" applyFill="1" applyBorder="1" applyAlignment="1">
      <alignment vertical="center"/>
    </xf>
    <xf numFmtId="0" fontId="1" fillId="0" borderId="0" xfId="289" applyFont="1"/>
    <xf numFmtId="0" fontId="132" fillId="0" borderId="5" xfId="289" applyFont="1" applyFill="1" applyBorder="1" applyAlignment="1">
      <alignment horizontal="left" vertical="center"/>
    </xf>
    <xf numFmtId="0" fontId="132" fillId="0" borderId="0" xfId="289" applyFont="1" applyFill="1" applyBorder="1" applyAlignment="1">
      <alignment horizontal="left" vertical="center"/>
    </xf>
    <xf numFmtId="0" fontId="132" fillId="0" borderId="43" xfId="289" applyFont="1" applyFill="1" applyBorder="1" applyAlignment="1">
      <alignment horizontal="left" vertical="center"/>
    </xf>
    <xf numFmtId="0" fontId="2" fillId="0" borderId="5" xfId="289" applyFont="1" applyBorder="1" applyAlignment="1"/>
    <xf numFmtId="0" fontId="133" fillId="71" borderId="12" xfId="705" applyFont="1" applyFill="1" applyBorder="1" applyAlignment="1">
      <alignment horizontal="left" vertical="center" wrapText="1"/>
    </xf>
    <xf numFmtId="0" fontId="133" fillId="73" borderId="12" xfId="705" applyFont="1" applyFill="1" applyBorder="1" applyAlignment="1">
      <alignment horizontal="left" vertical="center" wrapText="1"/>
    </xf>
    <xf numFmtId="0" fontId="133" fillId="73" borderId="12" xfId="705" applyFont="1" applyFill="1" applyBorder="1" applyAlignment="1">
      <alignment horizontal="right" wrapText="1"/>
    </xf>
    <xf numFmtId="0" fontId="136" fillId="73" borderId="12" xfId="705" applyFont="1" applyFill="1" applyBorder="1" applyAlignment="1">
      <alignment horizontal="left" vertical="center" wrapText="1"/>
    </xf>
    <xf numFmtId="0" fontId="86" fillId="0" borderId="0" xfId="705" applyFont="1" applyFill="1" applyBorder="1" applyAlignment="1">
      <alignment horizontal="left" vertical="center"/>
    </xf>
    <xf numFmtId="0" fontId="92" fillId="78" borderId="28" xfId="94" applyFont="1" applyFill="1" applyBorder="1" applyAlignment="1">
      <alignment vertical="center"/>
    </xf>
    <xf numFmtId="0" fontId="92" fillId="78" borderId="2" xfId="94" applyFont="1" applyFill="1" applyBorder="1" applyAlignment="1">
      <alignment vertical="center"/>
    </xf>
    <xf numFmtId="0" fontId="107" fillId="78" borderId="7" xfId="94" applyFont="1" applyFill="1" applyBorder="1" applyAlignment="1">
      <alignment vertical="center"/>
    </xf>
    <xf numFmtId="0" fontId="86" fillId="0" borderId="0" xfId="705" applyFont="1" applyFill="1" applyBorder="1"/>
    <xf numFmtId="0" fontId="3" fillId="0" borderId="25" xfId="705" applyFont="1" applyFill="1" applyBorder="1" applyAlignment="1">
      <alignment horizontal="left" vertical="center" wrapText="1"/>
    </xf>
    <xf numFmtId="0" fontId="86" fillId="0" borderId="0" xfId="705" applyFont="1" applyFill="1" applyBorder="1" applyAlignment="1"/>
    <xf numFmtId="169" fontId="3" fillId="77" borderId="12" xfId="705" applyNumberFormat="1" applyFont="1" applyFill="1" applyBorder="1" applyAlignment="1">
      <alignment horizontal="left" vertical="center" wrapText="1"/>
    </xf>
    <xf numFmtId="169" fontId="3" fillId="0" borderId="12" xfId="705" applyNumberFormat="1" applyFont="1" applyFill="1" applyBorder="1" applyAlignment="1">
      <alignment horizontal="left" vertical="center" wrapText="1"/>
    </xf>
    <xf numFmtId="0" fontId="93" fillId="78" borderId="2" xfId="94" applyFont="1" applyFill="1" applyBorder="1" applyAlignment="1">
      <alignment vertical="center"/>
    </xf>
    <xf numFmtId="0" fontId="93" fillId="78" borderId="2" xfId="94" applyFont="1" applyFill="1" applyBorder="1" applyAlignment="1">
      <alignment horizontal="left" vertical="center"/>
    </xf>
    <xf numFmtId="0" fontId="3" fillId="77" borderId="37" xfId="289" applyFont="1" applyFill="1" applyBorder="1" applyAlignment="1">
      <alignment horizontal="left" vertical="center" wrapText="1" shrinkToFit="1"/>
    </xf>
    <xf numFmtId="0" fontId="3" fillId="77" borderId="12" xfId="289" applyFont="1" applyFill="1" applyBorder="1" applyAlignment="1">
      <alignment horizontal="left" vertical="center" wrapText="1" shrinkToFit="1"/>
    </xf>
    <xf numFmtId="0" fontId="3" fillId="0" borderId="12" xfId="289" applyFont="1" applyFill="1" applyBorder="1" applyAlignment="1">
      <alignment horizontal="left" vertical="center" wrapText="1" shrinkToFit="1"/>
    </xf>
    <xf numFmtId="0" fontId="3" fillId="0" borderId="12" xfId="705" applyFont="1" applyFill="1" applyBorder="1" applyAlignment="1">
      <alignment horizontal="left" vertical="center" wrapText="1"/>
    </xf>
    <xf numFmtId="0" fontId="92" fillId="79" borderId="12" xfId="705" applyFont="1" applyFill="1" applyBorder="1" applyAlignment="1">
      <alignment vertical="center" wrapText="1"/>
    </xf>
    <xf numFmtId="3" fontId="92" fillId="79" borderId="12" xfId="54" applyNumberFormat="1" applyFont="1" applyFill="1" applyBorder="1" applyAlignment="1">
      <alignment vertical="center" wrapText="1"/>
    </xf>
    <xf numFmtId="169" fontId="2" fillId="79" borderId="12" xfId="705" applyNumberFormat="1" applyFont="1" applyFill="1" applyBorder="1" applyAlignment="1">
      <alignment vertical="center" wrapText="1"/>
    </xf>
    <xf numFmtId="0" fontId="93" fillId="0" borderId="12" xfId="705" applyFont="1" applyFill="1" applyBorder="1" applyAlignment="1">
      <alignment vertical="center" wrapText="1"/>
    </xf>
    <xf numFmtId="3" fontId="93" fillId="0" borderId="12" xfId="54" applyNumberFormat="1" applyFont="1" applyFill="1" applyBorder="1" applyAlignment="1">
      <alignment vertical="center" wrapText="1"/>
    </xf>
    <xf numFmtId="169" fontId="2" fillId="0" borderId="12" xfId="705" applyNumberFormat="1" applyFont="1" applyFill="1" applyBorder="1" applyAlignment="1">
      <alignment vertical="center" wrapText="1"/>
    </xf>
    <xf numFmtId="0" fontId="92" fillId="0" borderId="0" xfId="705" applyFont="1" applyFill="1" applyBorder="1" applyAlignment="1">
      <alignment vertical="center" wrapText="1"/>
    </xf>
    <xf numFmtId="0" fontId="92" fillId="0" borderId="0" xfId="705" applyFont="1" applyFill="1" applyBorder="1" applyAlignment="1">
      <alignment vertical="top" wrapText="1"/>
    </xf>
    <xf numFmtId="3" fontId="92" fillId="0" borderId="0" xfId="705" applyNumberFormat="1" applyFont="1" applyFill="1" applyBorder="1" applyAlignment="1">
      <alignment horizontal="right" vertical="top" wrapText="1"/>
    </xf>
    <xf numFmtId="170" fontId="92" fillId="0" borderId="0" xfId="705" applyNumberFormat="1" applyFont="1" applyFill="1" applyBorder="1" applyAlignment="1">
      <alignment horizontal="right" vertical="top" wrapText="1"/>
    </xf>
    <xf numFmtId="0" fontId="93" fillId="0" borderId="0" xfId="705" applyFont="1" applyFill="1" applyBorder="1" applyAlignment="1"/>
    <xf numFmtId="0" fontId="2" fillId="0" borderId="24" xfId="705" applyFont="1" applyFill="1" applyBorder="1" applyAlignment="1">
      <alignment vertical="center" wrapText="1"/>
    </xf>
    <xf numFmtId="0" fontId="48" fillId="0" borderId="0" xfId="705" applyFont="1" applyFill="1" applyBorder="1" applyAlignment="1">
      <alignment vertical="center"/>
    </xf>
    <xf numFmtId="0" fontId="93" fillId="0" borderId="0" xfId="705" applyFont="1" applyFill="1" applyBorder="1" applyAlignment="1">
      <alignment vertical="center"/>
    </xf>
    <xf numFmtId="0" fontId="2" fillId="0" borderId="0" xfId="705" applyFont="1" applyFill="1" applyBorder="1" applyAlignment="1">
      <alignment vertical="center"/>
    </xf>
    <xf numFmtId="0" fontId="132" fillId="77" borderId="5" xfId="289" applyFont="1" applyFill="1" applyBorder="1" applyAlignment="1">
      <alignment horizontal="left" vertical="center"/>
    </xf>
    <xf numFmtId="0" fontId="132" fillId="77" borderId="0" xfId="289" applyFont="1" applyFill="1" applyBorder="1" applyAlignment="1">
      <alignment horizontal="left" vertical="center"/>
    </xf>
    <xf numFmtId="0" fontId="132" fillId="77" borderId="43" xfId="289" applyFont="1" applyFill="1" applyBorder="1" applyAlignment="1">
      <alignment horizontal="left" vertical="center"/>
    </xf>
    <xf numFmtId="0" fontId="2" fillId="77" borderId="5" xfId="289" applyFont="1" applyFill="1" applyBorder="1" applyAlignment="1">
      <alignment horizontal="left" vertical="center" wrapText="1"/>
    </xf>
    <xf numFmtId="0" fontId="2" fillId="77" borderId="0" xfId="289" applyFont="1" applyFill="1" applyBorder="1" applyAlignment="1">
      <alignment horizontal="left" vertical="center" wrapText="1"/>
    </xf>
    <xf numFmtId="0" fontId="2" fillId="77" borderId="43" xfId="289" applyFont="1" applyFill="1" applyBorder="1" applyAlignment="1">
      <alignment horizontal="left" vertical="center" wrapText="1"/>
    </xf>
    <xf numFmtId="0" fontId="132" fillId="77" borderId="5" xfId="289" applyFont="1" applyFill="1" applyBorder="1" applyAlignment="1">
      <alignment horizontal="left" vertical="center"/>
    </xf>
    <xf numFmtId="0" fontId="132" fillId="77" borderId="0" xfId="289" applyFont="1" applyFill="1" applyBorder="1" applyAlignment="1">
      <alignment horizontal="left" vertical="center"/>
    </xf>
    <xf numFmtId="0" fontId="132" fillId="77" borderId="43" xfId="289" applyFont="1" applyFill="1" applyBorder="1" applyAlignment="1">
      <alignment horizontal="left" vertical="center"/>
    </xf>
  </cellXfs>
  <cellStyles count="871">
    <cellStyle name="_03 May 2012 Planned Payments to DMO M20130100" xfId="3"/>
    <cellStyle name="_Estimate of Operations Funding Handback for May Hardclose#2" xfId="4"/>
    <cellStyle name="_P05 December Tracker MS20120230" xfId="5"/>
    <cellStyle name="_PBS 2016-17 TABLES - TEMPLATE &amp; WORKINGS - LINKED v6(700)" xfId="6"/>
    <cellStyle name="20% - Accent1 2" xfId="7"/>
    <cellStyle name="20% - Accent2 2" xfId="8"/>
    <cellStyle name="20% - Accent3 2" xfId="9"/>
    <cellStyle name="20% - Accent4 2" xfId="10"/>
    <cellStyle name="20% - Accent5 2" xfId="11"/>
    <cellStyle name="20% - Accent6 2" xfId="12"/>
    <cellStyle name="40% - Accent1 2" xfId="13"/>
    <cellStyle name="40% - Accent2 2" xfId="14"/>
    <cellStyle name="40% - Accent3 2" xfId="15"/>
    <cellStyle name="40% - Accent4 2" xfId="16"/>
    <cellStyle name="40% - Accent5 2" xfId="17"/>
    <cellStyle name="40% - Accent6 2" xfId="18"/>
    <cellStyle name="60% - Accent1 2" xfId="19"/>
    <cellStyle name="60% - Accent2 2" xfId="20"/>
    <cellStyle name="60% - Accent3 2" xfId="21"/>
    <cellStyle name="60% - Accent4 2" xfId="22"/>
    <cellStyle name="60% - Accent5 2" xfId="23"/>
    <cellStyle name="60% - Accent6 2" xfId="24"/>
    <cellStyle name="Accent1 - 20%" xfId="25"/>
    <cellStyle name="Accent1 - 40%" xfId="26"/>
    <cellStyle name="Accent1 - 60%" xfId="27"/>
    <cellStyle name="Accent1 2" xfId="28"/>
    <cellStyle name="Accent1 2 2" xfId="294"/>
    <cellStyle name="Accent1 3" xfId="295"/>
    <cellStyle name="Accent1 4" xfId="293"/>
    <cellStyle name="Accent2 - 20%" xfId="29"/>
    <cellStyle name="Accent2 - 40%" xfId="30"/>
    <cellStyle name="Accent2 - 60%" xfId="31"/>
    <cellStyle name="Accent2 2" xfId="32"/>
    <cellStyle name="Accent2 2 2" xfId="297"/>
    <cellStyle name="Accent2 3" xfId="298"/>
    <cellStyle name="Accent2 4" xfId="296"/>
    <cellStyle name="Accent3 - 20%" xfId="33"/>
    <cellStyle name="Accent3 - 40%" xfId="34"/>
    <cellStyle name="Accent3 - 60%" xfId="35"/>
    <cellStyle name="Accent3 2" xfId="36"/>
    <cellStyle name="Accent3 2 2" xfId="300"/>
    <cellStyle name="Accent3 3" xfId="301"/>
    <cellStyle name="Accent3 4" xfId="299"/>
    <cellStyle name="Accent4 - 20%" xfId="37"/>
    <cellStyle name="Accent4 - 40%" xfId="38"/>
    <cellStyle name="Accent4 - 60%" xfId="39"/>
    <cellStyle name="Accent4 2" xfId="40"/>
    <cellStyle name="Accent4 2 2" xfId="303"/>
    <cellStyle name="Accent4 3" xfId="304"/>
    <cellStyle name="Accent4 4" xfId="302"/>
    <cellStyle name="Accent5 - 20%" xfId="41"/>
    <cellStyle name="Accent5 - 40%" xfId="42"/>
    <cellStyle name="Accent5 - 60%" xfId="43"/>
    <cellStyle name="Accent5 2" xfId="44"/>
    <cellStyle name="Accent5 2 2" xfId="306"/>
    <cellStyle name="Accent5 3" xfId="307"/>
    <cellStyle name="Accent5 4" xfId="305"/>
    <cellStyle name="Accent6 - 20%" xfId="45"/>
    <cellStyle name="Accent6 - 40%" xfId="46"/>
    <cellStyle name="Accent6 - 60%" xfId="47"/>
    <cellStyle name="Accent6 2" xfId="48"/>
    <cellStyle name="Accent6 2 2" xfId="309"/>
    <cellStyle name="Accent6 3" xfId="310"/>
    <cellStyle name="Accent6 4" xfId="308"/>
    <cellStyle name="annee semestre" xfId="49"/>
    <cellStyle name="Bad 2" xfId="50"/>
    <cellStyle name="Bad 2 2" xfId="312"/>
    <cellStyle name="Bad 3" xfId="313"/>
    <cellStyle name="Bad 4" xfId="311"/>
    <cellStyle name="Calculation 2" xfId="51"/>
    <cellStyle name="Calculation 2 2" xfId="315"/>
    <cellStyle name="Calculation 3" xfId="316"/>
    <cellStyle name="Calculation 4" xfId="314"/>
    <cellStyle name="cell text" xfId="52"/>
    <cellStyle name="Check Cell 2" xfId="53"/>
    <cellStyle name="Check Cell 2 2" xfId="318"/>
    <cellStyle name="Check Cell 3" xfId="319"/>
    <cellStyle name="Check Cell 4" xfId="317"/>
    <cellStyle name="Comma 10" xfId="320"/>
    <cellStyle name="Comma 11" xfId="321"/>
    <cellStyle name="Comma 12" xfId="322"/>
    <cellStyle name="Comma 13" xfId="323"/>
    <cellStyle name="Comma 14" xfId="324"/>
    <cellStyle name="Comma 15" xfId="325"/>
    <cellStyle name="Comma 16" xfId="326"/>
    <cellStyle name="Comma 17" xfId="327"/>
    <cellStyle name="Comma 2" xfId="54"/>
    <cellStyle name="Comma 2 10" xfId="329"/>
    <cellStyle name="Comma 2 11" xfId="330"/>
    <cellStyle name="Comma 2 12" xfId="328"/>
    <cellStyle name="Comma 2 2" xfId="55"/>
    <cellStyle name="Comma 2 2 10" xfId="332"/>
    <cellStyle name="Comma 2 2 11" xfId="331"/>
    <cellStyle name="Comma 2 2 2" xfId="280"/>
    <cellStyle name="Comma 2 2 2 10" xfId="333"/>
    <cellStyle name="Comma 2 2 2 2" xfId="334"/>
    <cellStyle name="Comma 2 2 2 2 2" xfId="335"/>
    <cellStyle name="Comma 2 2 2 2 3" xfId="336"/>
    <cellStyle name="Comma 2 2 2 2 4" xfId="337"/>
    <cellStyle name="Comma 2 2 2 2 5" xfId="338"/>
    <cellStyle name="Comma 2 2 2 2 6" xfId="339"/>
    <cellStyle name="Comma 2 2 2 2 7" xfId="340"/>
    <cellStyle name="Comma 2 2 2 3" xfId="341"/>
    <cellStyle name="Comma 2 2 2 4" xfId="342"/>
    <cellStyle name="Comma 2 2 2 5" xfId="343"/>
    <cellStyle name="Comma 2 2 2 6" xfId="344"/>
    <cellStyle name="Comma 2 2 2 7" xfId="345"/>
    <cellStyle name="Comma 2 2 2 8" xfId="346"/>
    <cellStyle name="Comma 2 2 2 9" xfId="347"/>
    <cellStyle name="Comma 2 2 3" xfId="285"/>
    <cellStyle name="Comma 2 2 3 2" xfId="349"/>
    <cellStyle name="Comma 2 2 3 3" xfId="350"/>
    <cellStyle name="Comma 2 2 3 4" xfId="351"/>
    <cellStyle name="Comma 2 2 3 5" xfId="352"/>
    <cellStyle name="Comma 2 2 3 6" xfId="353"/>
    <cellStyle name="Comma 2 2 3 7" xfId="354"/>
    <cellStyle name="Comma 2 2 3 8" xfId="348"/>
    <cellStyle name="Comma 2 2 4" xfId="355"/>
    <cellStyle name="Comma 2 2 5" xfId="356"/>
    <cellStyle name="Comma 2 2 6" xfId="357"/>
    <cellStyle name="Comma 2 2 7" xfId="358"/>
    <cellStyle name="Comma 2 2 8" xfId="359"/>
    <cellStyle name="Comma 2 2 9" xfId="360"/>
    <cellStyle name="Comma 2 3" xfId="279"/>
    <cellStyle name="Comma 2 3 10" xfId="361"/>
    <cellStyle name="Comma 2 3 2" xfId="362"/>
    <cellStyle name="Comma 2 3 2 2" xfId="363"/>
    <cellStyle name="Comma 2 3 2 3" xfId="364"/>
    <cellStyle name="Comma 2 3 2 4" xfId="365"/>
    <cellStyle name="Comma 2 3 2 5" xfId="366"/>
    <cellStyle name="Comma 2 3 2 6" xfId="367"/>
    <cellStyle name="Comma 2 3 2 7" xfId="368"/>
    <cellStyle name="Comma 2 3 3" xfId="369"/>
    <cellStyle name="Comma 2 3 4" xfId="370"/>
    <cellStyle name="Comma 2 3 5" xfId="371"/>
    <cellStyle name="Comma 2 3 6" xfId="372"/>
    <cellStyle name="Comma 2 3 7" xfId="373"/>
    <cellStyle name="Comma 2 3 8" xfId="374"/>
    <cellStyle name="Comma 2 3 9" xfId="375"/>
    <cellStyle name="Comma 2 4" xfId="284"/>
    <cellStyle name="Comma 2 4 2" xfId="377"/>
    <cellStyle name="Comma 2 4 3" xfId="378"/>
    <cellStyle name="Comma 2 4 4" xfId="379"/>
    <cellStyle name="Comma 2 4 5" xfId="380"/>
    <cellStyle name="Comma 2 4 6" xfId="381"/>
    <cellStyle name="Comma 2 4 7" xfId="382"/>
    <cellStyle name="Comma 2 4 8" xfId="376"/>
    <cellStyle name="Comma 2 5" xfId="383"/>
    <cellStyle name="Comma 2 6" xfId="384"/>
    <cellStyle name="Comma 2 7" xfId="385"/>
    <cellStyle name="Comma 2 8" xfId="386"/>
    <cellStyle name="Comma 2 9" xfId="387"/>
    <cellStyle name="Comma 2_PBS 2016-17 TABLES - TEMPLATE &amp; WORKINGS - LINKED v6(700)" xfId="56"/>
    <cellStyle name="Comma 3" xfId="57"/>
    <cellStyle name="Comma 3 10" xfId="389"/>
    <cellStyle name="Comma 3 11" xfId="390"/>
    <cellStyle name="Comma 3 12" xfId="391"/>
    <cellStyle name="Comma 3 13" xfId="392"/>
    <cellStyle name="Comma 3 14" xfId="388"/>
    <cellStyle name="Comma 3 2" xfId="281"/>
    <cellStyle name="Comma 3 2 10" xfId="394"/>
    <cellStyle name="Comma 3 2 11" xfId="395"/>
    <cellStyle name="Comma 3 2 12" xfId="393"/>
    <cellStyle name="Comma 3 2 2" xfId="396"/>
    <cellStyle name="Comma 3 2 2 10" xfId="397"/>
    <cellStyle name="Comma 3 2 2 2" xfId="398"/>
    <cellStyle name="Comma 3 2 2 2 2" xfId="399"/>
    <cellStyle name="Comma 3 2 2 2 2 2" xfId="400"/>
    <cellStyle name="Comma 3 2 2 2 2 3" xfId="401"/>
    <cellStyle name="Comma 3 2 2 2 2 4" xfId="402"/>
    <cellStyle name="Comma 3 2 2 2 2 5" xfId="403"/>
    <cellStyle name="Comma 3 2 2 2 2 6" xfId="404"/>
    <cellStyle name="Comma 3 2 2 2 2 7" xfId="405"/>
    <cellStyle name="Comma 3 2 2 2 3" xfId="406"/>
    <cellStyle name="Comma 3 2 2 2 4" xfId="407"/>
    <cellStyle name="Comma 3 2 2 2 5" xfId="408"/>
    <cellStyle name="Comma 3 2 2 2 6" xfId="409"/>
    <cellStyle name="Comma 3 2 2 2 7" xfId="410"/>
    <cellStyle name="Comma 3 2 2 2 8" xfId="411"/>
    <cellStyle name="Comma 3 2 2 2 9" xfId="412"/>
    <cellStyle name="Comma 3 2 2 3" xfId="413"/>
    <cellStyle name="Comma 3 2 2 3 2" xfId="414"/>
    <cellStyle name="Comma 3 2 2 3 3" xfId="415"/>
    <cellStyle name="Comma 3 2 2 3 4" xfId="416"/>
    <cellStyle name="Comma 3 2 2 3 5" xfId="417"/>
    <cellStyle name="Comma 3 2 2 3 6" xfId="418"/>
    <cellStyle name="Comma 3 2 2 3 7" xfId="419"/>
    <cellStyle name="Comma 3 2 2 4" xfId="420"/>
    <cellStyle name="Comma 3 2 2 5" xfId="421"/>
    <cellStyle name="Comma 3 2 2 6" xfId="422"/>
    <cellStyle name="Comma 3 2 2 7" xfId="423"/>
    <cellStyle name="Comma 3 2 2 8" xfId="424"/>
    <cellStyle name="Comma 3 2 2 9" xfId="425"/>
    <cellStyle name="Comma 3 2 3" xfId="426"/>
    <cellStyle name="Comma 3 2 3 2" xfId="427"/>
    <cellStyle name="Comma 3 2 3 2 2" xfId="428"/>
    <cellStyle name="Comma 3 2 3 2 3" xfId="429"/>
    <cellStyle name="Comma 3 2 3 2 4" xfId="430"/>
    <cellStyle name="Comma 3 2 3 2 5" xfId="431"/>
    <cellStyle name="Comma 3 2 3 2 6" xfId="432"/>
    <cellStyle name="Comma 3 2 3 2 7" xfId="433"/>
    <cellStyle name="Comma 3 2 3 3" xfId="434"/>
    <cellStyle name="Comma 3 2 3 4" xfId="435"/>
    <cellStyle name="Comma 3 2 3 5" xfId="436"/>
    <cellStyle name="Comma 3 2 3 6" xfId="437"/>
    <cellStyle name="Comma 3 2 3 7" xfId="438"/>
    <cellStyle name="Comma 3 2 3 8" xfId="439"/>
    <cellStyle name="Comma 3 2 3 9" xfId="440"/>
    <cellStyle name="Comma 3 2 4" xfId="441"/>
    <cellStyle name="Comma 3 2 4 2" xfId="442"/>
    <cellStyle name="Comma 3 2 4 3" xfId="443"/>
    <cellStyle name="Comma 3 2 4 4" xfId="444"/>
    <cellStyle name="Comma 3 2 4 5" xfId="445"/>
    <cellStyle name="Comma 3 2 4 6" xfId="446"/>
    <cellStyle name="Comma 3 2 4 7" xfId="447"/>
    <cellStyle name="Comma 3 2 5" xfId="448"/>
    <cellStyle name="Comma 3 2 6" xfId="449"/>
    <cellStyle name="Comma 3 2 7" xfId="450"/>
    <cellStyle name="Comma 3 2 8" xfId="451"/>
    <cellStyle name="Comma 3 2 9" xfId="452"/>
    <cellStyle name="Comma 3 3" xfId="286"/>
    <cellStyle name="Comma 3 3 10" xfId="454"/>
    <cellStyle name="Comma 3 3 11" xfId="453"/>
    <cellStyle name="Comma 3 3 2" xfId="455"/>
    <cellStyle name="Comma 3 3 2 2" xfId="456"/>
    <cellStyle name="Comma 3 3 2 2 2" xfId="457"/>
    <cellStyle name="Comma 3 3 2 2 3" xfId="458"/>
    <cellStyle name="Comma 3 3 2 2 4" xfId="459"/>
    <cellStyle name="Comma 3 3 2 2 5" xfId="460"/>
    <cellStyle name="Comma 3 3 2 2 6" xfId="461"/>
    <cellStyle name="Comma 3 3 2 2 7" xfId="462"/>
    <cellStyle name="Comma 3 3 2 3" xfId="463"/>
    <cellStyle name="Comma 3 3 2 4" xfId="464"/>
    <cellStyle name="Comma 3 3 2 5" xfId="465"/>
    <cellStyle name="Comma 3 3 2 6" xfId="466"/>
    <cellStyle name="Comma 3 3 2 7" xfId="467"/>
    <cellStyle name="Comma 3 3 2 8" xfId="468"/>
    <cellStyle name="Comma 3 3 2 9" xfId="469"/>
    <cellStyle name="Comma 3 3 3" xfId="470"/>
    <cellStyle name="Comma 3 3 3 2" xfId="471"/>
    <cellStyle name="Comma 3 3 3 3" xfId="472"/>
    <cellStyle name="Comma 3 3 3 4" xfId="473"/>
    <cellStyle name="Comma 3 3 3 5" xfId="474"/>
    <cellStyle name="Comma 3 3 3 6" xfId="475"/>
    <cellStyle name="Comma 3 3 3 7" xfId="476"/>
    <cellStyle name="Comma 3 3 4" xfId="477"/>
    <cellStyle name="Comma 3 3 5" xfId="478"/>
    <cellStyle name="Comma 3 3 6" xfId="479"/>
    <cellStyle name="Comma 3 3 7" xfId="480"/>
    <cellStyle name="Comma 3 3 8" xfId="481"/>
    <cellStyle name="Comma 3 3 9" xfId="482"/>
    <cellStyle name="Comma 3 4" xfId="483"/>
    <cellStyle name="Comma 3 4 10" xfId="484"/>
    <cellStyle name="Comma 3 4 2" xfId="485"/>
    <cellStyle name="Comma 3 4 2 2" xfId="486"/>
    <cellStyle name="Comma 3 4 2 2 2" xfId="487"/>
    <cellStyle name="Comma 3 4 2 2 3" xfId="488"/>
    <cellStyle name="Comma 3 4 2 2 4" xfId="489"/>
    <cellStyle name="Comma 3 4 2 2 5" xfId="490"/>
    <cellStyle name="Comma 3 4 2 2 6" xfId="491"/>
    <cellStyle name="Comma 3 4 2 2 7" xfId="492"/>
    <cellStyle name="Comma 3 4 2 3" xfId="493"/>
    <cellStyle name="Comma 3 4 2 4" xfId="494"/>
    <cellStyle name="Comma 3 4 2 5" xfId="495"/>
    <cellStyle name="Comma 3 4 2 6" xfId="496"/>
    <cellStyle name="Comma 3 4 2 7" xfId="497"/>
    <cellStyle name="Comma 3 4 2 8" xfId="498"/>
    <cellStyle name="Comma 3 4 2 9" xfId="499"/>
    <cellStyle name="Comma 3 4 3" xfId="500"/>
    <cellStyle name="Comma 3 4 3 2" xfId="501"/>
    <cellStyle name="Comma 3 4 3 3" xfId="502"/>
    <cellStyle name="Comma 3 4 3 4" xfId="503"/>
    <cellStyle name="Comma 3 4 3 5" xfId="504"/>
    <cellStyle name="Comma 3 4 3 6" xfId="505"/>
    <cellStyle name="Comma 3 4 3 7" xfId="506"/>
    <cellStyle name="Comma 3 4 4" xfId="507"/>
    <cellStyle name="Comma 3 4 5" xfId="508"/>
    <cellStyle name="Comma 3 4 6" xfId="509"/>
    <cellStyle name="Comma 3 4 7" xfId="510"/>
    <cellStyle name="Comma 3 4 8" xfId="511"/>
    <cellStyle name="Comma 3 4 9" xfId="512"/>
    <cellStyle name="Comma 3 5" xfId="513"/>
    <cellStyle name="Comma 3 5 2" xfId="514"/>
    <cellStyle name="Comma 3 5 2 2" xfId="515"/>
    <cellStyle name="Comma 3 5 2 3" xfId="516"/>
    <cellStyle name="Comma 3 5 2 4" xfId="517"/>
    <cellStyle name="Comma 3 5 2 5" xfId="518"/>
    <cellStyle name="Comma 3 5 2 6" xfId="519"/>
    <cellStyle name="Comma 3 5 2 7" xfId="520"/>
    <cellStyle name="Comma 3 5 3" xfId="521"/>
    <cellStyle name="Comma 3 5 4" xfId="522"/>
    <cellStyle name="Comma 3 5 5" xfId="523"/>
    <cellStyle name="Comma 3 5 6" xfId="524"/>
    <cellStyle name="Comma 3 5 7" xfId="525"/>
    <cellStyle name="Comma 3 5 8" xfId="526"/>
    <cellStyle name="Comma 3 5 9" xfId="527"/>
    <cellStyle name="Comma 3 6" xfId="528"/>
    <cellStyle name="Comma 3 6 2" xfId="529"/>
    <cellStyle name="Comma 3 6 3" xfId="530"/>
    <cellStyle name="Comma 3 6 4" xfId="531"/>
    <cellStyle name="Comma 3 6 5" xfId="532"/>
    <cellStyle name="Comma 3 6 6" xfId="533"/>
    <cellStyle name="Comma 3 6 7" xfId="534"/>
    <cellStyle name="Comma 3 7" xfId="535"/>
    <cellStyle name="Comma 3 8" xfId="536"/>
    <cellStyle name="Comma 3 9" xfId="537"/>
    <cellStyle name="Comma 4" xfId="538"/>
    <cellStyle name="Comma 4 10" xfId="539"/>
    <cellStyle name="Comma 4 2" xfId="540"/>
    <cellStyle name="Comma 4 2 2" xfId="541"/>
    <cellStyle name="Comma 4 2 2 2" xfId="542"/>
    <cellStyle name="Comma 4 2 2 3" xfId="543"/>
    <cellStyle name="Comma 4 2 2 4" xfId="544"/>
    <cellStyle name="Comma 4 2 2 5" xfId="545"/>
    <cellStyle name="Comma 4 2 2 6" xfId="546"/>
    <cellStyle name="Comma 4 2 2 7" xfId="547"/>
    <cellStyle name="Comma 4 2 3" xfId="548"/>
    <cellStyle name="Comma 4 2 4" xfId="549"/>
    <cellStyle name="Comma 4 2 5" xfId="550"/>
    <cellStyle name="Comma 4 2 6" xfId="551"/>
    <cellStyle name="Comma 4 2 7" xfId="552"/>
    <cellStyle name="Comma 4 2 8" xfId="553"/>
    <cellStyle name="Comma 4 2 9" xfId="554"/>
    <cellStyle name="Comma 4 3" xfId="555"/>
    <cellStyle name="Comma 4 3 2" xfId="556"/>
    <cellStyle name="Comma 4 3 3" xfId="557"/>
    <cellStyle name="Comma 4 3 4" xfId="558"/>
    <cellStyle name="Comma 4 3 5" xfId="559"/>
    <cellStyle name="Comma 4 3 6" xfId="560"/>
    <cellStyle name="Comma 4 3 7" xfId="561"/>
    <cellStyle name="Comma 4 4" xfId="562"/>
    <cellStyle name="Comma 4 5" xfId="563"/>
    <cellStyle name="Comma 4 6" xfId="564"/>
    <cellStyle name="Comma 4 7" xfId="565"/>
    <cellStyle name="Comma 4 8" xfId="566"/>
    <cellStyle name="Comma 4 9" xfId="567"/>
    <cellStyle name="Comma 5" xfId="568"/>
    <cellStyle name="Comma 5 10" xfId="569"/>
    <cellStyle name="Comma 5 2" xfId="570"/>
    <cellStyle name="Comma 5 2 2" xfId="571"/>
    <cellStyle name="Comma 5 2 2 2" xfId="572"/>
    <cellStyle name="Comma 5 2 2 3" xfId="573"/>
    <cellStyle name="Comma 5 2 2 4" xfId="574"/>
    <cellStyle name="Comma 5 2 2 5" xfId="575"/>
    <cellStyle name="Comma 5 2 2 6" xfId="576"/>
    <cellStyle name="Comma 5 2 2 7" xfId="577"/>
    <cellStyle name="Comma 5 2 3" xfId="578"/>
    <cellStyle name="Comma 5 2 4" xfId="579"/>
    <cellStyle name="Comma 5 2 5" xfId="580"/>
    <cellStyle name="Comma 5 2 6" xfId="581"/>
    <cellStyle name="Comma 5 2 7" xfId="582"/>
    <cellStyle name="Comma 5 2 8" xfId="583"/>
    <cellStyle name="Comma 5 2 9" xfId="584"/>
    <cellStyle name="Comma 5 3" xfId="585"/>
    <cellStyle name="Comma 5 3 2" xfId="586"/>
    <cellStyle name="Comma 5 3 3" xfId="587"/>
    <cellStyle name="Comma 5 3 4" xfId="588"/>
    <cellStyle name="Comma 5 3 5" xfId="589"/>
    <cellStyle name="Comma 5 3 6" xfId="590"/>
    <cellStyle name="Comma 5 3 7" xfId="591"/>
    <cellStyle name="Comma 5 4" xfId="592"/>
    <cellStyle name="Comma 5 5" xfId="593"/>
    <cellStyle name="Comma 5 6" xfId="594"/>
    <cellStyle name="Comma 5 7" xfId="595"/>
    <cellStyle name="Comma 5 8" xfId="596"/>
    <cellStyle name="Comma 5 9" xfId="597"/>
    <cellStyle name="Comma 6" xfId="598"/>
    <cellStyle name="Comma 6 10" xfId="599"/>
    <cellStyle name="Comma 6 2" xfId="600"/>
    <cellStyle name="Comma 6 2 2" xfId="601"/>
    <cellStyle name="Comma 6 2 2 2" xfId="602"/>
    <cellStyle name="Comma 6 2 2 3" xfId="603"/>
    <cellStyle name="Comma 6 2 2 4" xfId="604"/>
    <cellStyle name="Comma 6 2 2 5" xfId="605"/>
    <cellStyle name="Comma 6 2 2 6" xfId="606"/>
    <cellStyle name="Comma 6 2 2 7" xfId="607"/>
    <cellStyle name="Comma 6 2 3" xfId="608"/>
    <cellStyle name="Comma 6 2 4" xfId="609"/>
    <cellStyle name="Comma 6 2 5" xfId="610"/>
    <cellStyle name="Comma 6 2 6" xfId="611"/>
    <cellStyle name="Comma 6 2 7" xfId="612"/>
    <cellStyle name="Comma 6 2 8" xfId="613"/>
    <cellStyle name="Comma 6 2 9" xfId="614"/>
    <cellStyle name="Comma 6 3" xfId="615"/>
    <cellStyle name="Comma 6 3 2" xfId="616"/>
    <cellStyle name="Comma 6 3 3" xfId="617"/>
    <cellStyle name="Comma 6 3 4" xfId="618"/>
    <cellStyle name="Comma 6 3 5" xfId="619"/>
    <cellStyle name="Comma 6 3 6" xfId="620"/>
    <cellStyle name="Comma 6 3 7" xfId="621"/>
    <cellStyle name="Comma 6 4" xfId="622"/>
    <cellStyle name="Comma 6 5" xfId="623"/>
    <cellStyle name="Comma 6 6" xfId="624"/>
    <cellStyle name="Comma 6 7" xfId="625"/>
    <cellStyle name="Comma 6 8" xfId="626"/>
    <cellStyle name="Comma 6 9" xfId="627"/>
    <cellStyle name="Comma 7" xfId="628"/>
    <cellStyle name="Comma 7 10" xfId="629"/>
    <cellStyle name="Comma 7 2" xfId="630"/>
    <cellStyle name="Comma 7 2 2" xfId="631"/>
    <cellStyle name="Comma 7 2 2 2" xfId="632"/>
    <cellStyle name="Comma 7 2 2 3" xfId="633"/>
    <cellStyle name="Comma 7 2 2 4" xfId="634"/>
    <cellStyle name="Comma 7 2 2 5" xfId="635"/>
    <cellStyle name="Comma 7 2 2 6" xfId="636"/>
    <cellStyle name="Comma 7 2 2 7" xfId="637"/>
    <cellStyle name="Comma 7 2 3" xfId="638"/>
    <cellStyle name="Comma 7 2 4" xfId="639"/>
    <cellStyle name="Comma 7 2 5" xfId="640"/>
    <cellStyle name="Comma 7 2 6" xfId="641"/>
    <cellStyle name="Comma 7 2 7" xfId="642"/>
    <cellStyle name="Comma 7 2 8" xfId="643"/>
    <cellStyle name="Comma 7 2 9" xfId="644"/>
    <cellStyle name="Comma 7 3" xfId="645"/>
    <cellStyle name="Comma 7 3 2" xfId="646"/>
    <cellStyle name="Comma 7 3 3" xfId="647"/>
    <cellStyle name="Comma 7 3 4" xfId="648"/>
    <cellStyle name="Comma 7 3 5" xfId="649"/>
    <cellStyle name="Comma 7 3 6" xfId="650"/>
    <cellStyle name="Comma 7 3 7" xfId="651"/>
    <cellStyle name="Comma 7 4" xfId="652"/>
    <cellStyle name="Comma 7 5" xfId="653"/>
    <cellStyle name="Comma 7 6" xfId="654"/>
    <cellStyle name="Comma 7 7" xfId="655"/>
    <cellStyle name="Comma 7 8" xfId="656"/>
    <cellStyle name="Comma 7 9" xfId="657"/>
    <cellStyle name="Comma 8" xfId="658"/>
    <cellStyle name="Comma 8 2" xfId="659"/>
    <cellStyle name="Comma 8 2 2" xfId="660"/>
    <cellStyle name="Comma 8 2 3" xfId="661"/>
    <cellStyle name="Comma 8 2 4" xfId="662"/>
    <cellStyle name="Comma 8 2 5" xfId="663"/>
    <cellStyle name="Comma 8 2 6" xfId="664"/>
    <cellStyle name="Comma 8 2 7" xfId="665"/>
    <cellStyle name="Comma 8 3" xfId="666"/>
    <cellStyle name="Comma 8 4" xfId="667"/>
    <cellStyle name="Comma 8 5" xfId="668"/>
    <cellStyle name="Comma 8 6" xfId="669"/>
    <cellStyle name="Comma 8 7" xfId="670"/>
    <cellStyle name="Comma 8 8" xfId="671"/>
    <cellStyle name="Comma 8 9" xfId="672"/>
    <cellStyle name="Comma 9" xfId="673"/>
    <cellStyle name="Comma 9 2" xfId="674"/>
    <cellStyle name="Comma 9 3" xfId="675"/>
    <cellStyle name="Comma 9 4" xfId="676"/>
    <cellStyle name="Comma 9 5" xfId="677"/>
    <cellStyle name="Comma 9 6" xfId="678"/>
    <cellStyle name="Comma 9 7" xfId="679"/>
    <cellStyle name="COMMENTS" xfId="58"/>
    <cellStyle name="Currency" xfId="278" builtinId="4"/>
    <cellStyle name="Currency 2" xfId="59"/>
    <cellStyle name="Currency 2 2" xfId="282"/>
    <cellStyle name="Currency 2 3" xfId="287"/>
    <cellStyle name="Currency 3" xfId="283"/>
    <cellStyle name="Currency 4" xfId="288"/>
    <cellStyle name="données" xfId="60"/>
    <cellStyle name="donnéesbord" xfId="61"/>
    <cellStyle name="Emphasis 1" xfId="62"/>
    <cellStyle name="Emphasis 2" xfId="63"/>
    <cellStyle name="Emphasis 3" xfId="64"/>
    <cellStyle name="Explanatory Text 2" xfId="65"/>
    <cellStyle name="Explanatory Text 3" xfId="680"/>
    <cellStyle name="Final" xfId="66"/>
    <cellStyle name="Good 2" xfId="67"/>
    <cellStyle name="Good 2 2" xfId="682"/>
    <cellStyle name="Good 3" xfId="683"/>
    <cellStyle name="Good 4" xfId="684"/>
    <cellStyle name="Good 5" xfId="685"/>
    <cellStyle name="Good 6" xfId="681"/>
    <cellStyle name="GROUPHEADING" xfId="68"/>
    <cellStyle name="HDR1" xfId="69"/>
    <cellStyle name="HEAD" xfId="70"/>
    <cellStyle name="HEADER1" xfId="71"/>
    <cellStyle name="HEADER3" xfId="72"/>
    <cellStyle name="heading" xfId="73"/>
    <cellStyle name="Heading 1 2" xfId="74"/>
    <cellStyle name="Heading 1 3" xfId="686"/>
    <cellStyle name="Heading 2 2" xfId="75"/>
    <cellStyle name="Heading 2 2 2" xfId="688"/>
    <cellStyle name="Heading 2 3" xfId="689"/>
    <cellStyle name="Heading 2 4" xfId="687"/>
    <cellStyle name="Heading 3 2" xfId="76"/>
    <cellStyle name="Heading 3 2 2" xfId="691"/>
    <cellStyle name="Heading 3 3" xfId="692"/>
    <cellStyle name="Heading 3 4" xfId="690"/>
    <cellStyle name="Heading 4 2" xfId="77"/>
    <cellStyle name="Heading 4 3" xfId="693"/>
    <cellStyle name="Headings" xfId="78"/>
    <cellStyle name="Hyperlink 2" xfId="79"/>
    <cellStyle name="Input 2" xfId="80"/>
    <cellStyle name="Input 2 2" xfId="695"/>
    <cellStyle name="Input 3" xfId="696"/>
    <cellStyle name="Input 4" xfId="694"/>
    <cellStyle name="item" xfId="81"/>
    <cellStyle name="item 2" xfId="82"/>
    <cellStyle name="item_3.  DSTO FX PBS Original" xfId="83"/>
    <cellStyle name="Layout_heading" xfId="84"/>
    <cellStyle name="Linked Cell 2" xfId="85"/>
    <cellStyle name="Linked Cell 2 2" xfId="698"/>
    <cellStyle name="Linked Cell 3" xfId="699"/>
    <cellStyle name="Linked Cell 4" xfId="697"/>
    <cellStyle name="Lookup" xfId="86"/>
    <cellStyle name="MAIN HEADING" xfId="87"/>
    <cellStyle name="Microsoft Excel found an error in the formula you entered. Do you want to accept the correction proposed below?_x000a__x000a_|_x000a__x000a_• To accept the correction, click Yes._x000a_• To close this message and correct the formula yourself, click No." xfId="88"/>
    <cellStyle name="Neutral 2" xfId="89"/>
    <cellStyle name="Neutral 2 2" xfId="701"/>
    <cellStyle name="Neutral 3" xfId="702"/>
    <cellStyle name="Neutral 4" xfId="703"/>
    <cellStyle name="Neutral 5" xfId="704"/>
    <cellStyle name="Neutral 6" xfId="700"/>
    <cellStyle name="Normal" xfId="0" builtinId="0"/>
    <cellStyle name="Normal 11 2" xfId="90"/>
    <cellStyle name="Normal 14" xfId="91"/>
    <cellStyle name="Normal 2" xfId="92"/>
    <cellStyle name="Normal 2 10" xfId="93"/>
    <cellStyle name="Normal 2 2" xfId="94"/>
    <cellStyle name="Normal 2 3" xfId="289"/>
    <cellStyle name="Normal 2 4" xfId="705"/>
    <cellStyle name="Normal 2_Copy of D110@ Defence Budget Analysis Report - MCF White Paper (6)" xfId="95"/>
    <cellStyle name="Normal 3" xfId="96"/>
    <cellStyle name="Normal 3 2" xfId="706"/>
    <cellStyle name="Normal 4" xfId="97"/>
    <cellStyle name="Normal 4 2" xfId="98"/>
    <cellStyle name="Normal 4 3" xfId="707"/>
    <cellStyle name="Normal 4_PBS 2016-17 TABLES - TEMPLATE &amp; WORKINGS - LINKED v6(700)" xfId="99"/>
    <cellStyle name="Normal 5" xfId="100"/>
    <cellStyle name="Normal 5 2" xfId="709"/>
    <cellStyle name="Normal 5 3" xfId="708"/>
    <cellStyle name="Normal 6" xfId="710"/>
    <cellStyle name="Normal 7" xfId="711"/>
    <cellStyle name="Normal 7 2" xfId="712"/>
    <cellStyle name="Normal 8" xfId="292"/>
    <cellStyle name="Normal_2016-17 Defence Annual Report (Table XX)" xfId="1"/>
    <cellStyle name="Normal_AB12201648" xfId="290"/>
    <cellStyle name="Normal_AB12201648 2" xfId="291"/>
    <cellStyle name="Normal_Table 78  Approved Capital Facilities Projects by State and Federal Electorate" xfId="2"/>
    <cellStyle name="Normal2" xfId="101"/>
    <cellStyle name="note 2" xfId="102"/>
    <cellStyle name="Note 2 2" xfId="714"/>
    <cellStyle name="Note 3" xfId="715"/>
    <cellStyle name="Note 4" xfId="716"/>
    <cellStyle name="Note 5" xfId="717"/>
    <cellStyle name="Note 5 2" xfId="718"/>
    <cellStyle name="Note 6" xfId="713"/>
    <cellStyle name="notes" xfId="103"/>
    <cellStyle name="Output 2" xfId="104"/>
    <cellStyle name="Output 2 2" xfId="720"/>
    <cellStyle name="Output 3" xfId="721"/>
    <cellStyle name="Output 4" xfId="719"/>
    <cellStyle name="Percent 2" xfId="105"/>
    <cellStyle name="Percent 3" xfId="106"/>
    <cellStyle name="PSChar" xfId="107"/>
    <cellStyle name="PSDate" xfId="108"/>
    <cellStyle name="PSDec" xfId="109"/>
    <cellStyle name="PSHeading" xfId="110"/>
    <cellStyle name="PSInt" xfId="111"/>
    <cellStyle name="PSSpacer" xfId="112"/>
    <cellStyle name="QSP_ACCT" xfId="113"/>
    <cellStyle name="Report" xfId="114"/>
    <cellStyle name="result" xfId="115"/>
    <cellStyle name="SAPBEXaggData" xfId="116"/>
    <cellStyle name="SAPBEXaggData 2" xfId="117"/>
    <cellStyle name="SAPBEXaggData 2 2" xfId="722"/>
    <cellStyle name="SAPBEXaggData 3" xfId="118"/>
    <cellStyle name="SAPBEXaggData 3 2" xfId="723"/>
    <cellStyle name="SAPBEXaggData 4" xfId="724"/>
    <cellStyle name="SAPBEXaggData_2.Current Rates used in report " xfId="119"/>
    <cellStyle name="SAPBEXaggDataEmph" xfId="120"/>
    <cellStyle name="SAPBEXaggDataEmph 2" xfId="121"/>
    <cellStyle name="SAPBEXaggDataEmph 2 2" xfId="725"/>
    <cellStyle name="SAPBEXaggDataEmph 3" xfId="726"/>
    <cellStyle name="SAPBEXaggDataEmph_20160728 - MCF V35 (2)" xfId="122"/>
    <cellStyle name="SAPBEXaggItem" xfId="123"/>
    <cellStyle name="SAPBEXaggItem 2" xfId="124"/>
    <cellStyle name="SAPBEXaggItem 2 2" xfId="727"/>
    <cellStyle name="SAPBEXaggItem 3" xfId="125"/>
    <cellStyle name="SAPBEXaggItem 3 2" xfId="728"/>
    <cellStyle name="SAPBEXaggItem 4" xfId="729"/>
    <cellStyle name="SAPBEXaggItem_2.Current Rates used in report " xfId="126"/>
    <cellStyle name="SAPBEXaggItemX" xfId="127"/>
    <cellStyle name="SAPBEXaggItemX 2" xfId="128"/>
    <cellStyle name="SAPBEXaggItemX 2 2" xfId="730"/>
    <cellStyle name="SAPBEXaggItemX 3" xfId="731"/>
    <cellStyle name="SAPBEXaggItemX_20160728 - MCF V35 (2)" xfId="129"/>
    <cellStyle name="SAPBEXchaText" xfId="130"/>
    <cellStyle name="SAPBEXchaText 2" xfId="131"/>
    <cellStyle name="SAPBEXchaText 2 2" xfId="732"/>
    <cellStyle name="SAPBEXchaText 3" xfId="132"/>
    <cellStyle name="SAPBEXchaText 3 2" xfId="733"/>
    <cellStyle name="SAPBEXchaText 4" xfId="133"/>
    <cellStyle name="SAPBEXchaText_2.Current Rates used in report " xfId="134"/>
    <cellStyle name="SAPBEXexcBad7" xfId="135"/>
    <cellStyle name="SAPBEXexcBad7 2" xfId="136"/>
    <cellStyle name="SAPBEXexcBad7 2 2" xfId="734"/>
    <cellStyle name="SAPBEXexcBad7 3" xfId="735"/>
    <cellStyle name="SAPBEXexcBad7 4" xfId="736"/>
    <cellStyle name="SAPBEXexcBad7 4 2" xfId="737"/>
    <cellStyle name="SAPBEXexcBad7 5" xfId="738"/>
    <cellStyle name="SAPBEXexcBad7_20160728 - MCF V35 (2)" xfId="137"/>
    <cellStyle name="SAPBEXexcBad8" xfId="138"/>
    <cellStyle name="SAPBEXexcBad8 2" xfId="139"/>
    <cellStyle name="SAPBEXexcBad8 2 2" xfId="739"/>
    <cellStyle name="SAPBEXexcBad8 3" xfId="740"/>
    <cellStyle name="SAPBEXexcBad8 4" xfId="741"/>
    <cellStyle name="SAPBEXexcBad8 4 2" xfId="742"/>
    <cellStyle name="SAPBEXexcBad8 5" xfId="743"/>
    <cellStyle name="SAPBEXexcBad8_20160728 - MCF V35 (2)" xfId="140"/>
    <cellStyle name="SAPBEXexcBad9" xfId="141"/>
    <cellStyle name="SAPBEXexcBad9 2" xfId="142"/>
    <cellStyle name="SAPBEXexcBad9 2 2" xfId="744"/>
    <cellStyle name="SAPBEXexcBad9 3" xfId="745"/>
    <cellStyle name="SAPBEXexcBad9 4" xfId="746"/>
    <cellStyle name="SAPBEXexcBad9 4 2" xfId="747"/>
    <cellStyle name="SAPBEXexcBad9 5" xfId="748"/>
    <cellStyle name="SAPBEXexcBad9_20160728 - MCF V35 (2)" xfId="143"/>
    <cellStyle name="SAPBEXexcCritical4" xfId="144"/>
    <cellStyle name="SAPBEXexcCritical4 2" xfId="145"/>
    <cellStyle name="SAPBEXexcCritical4 2 2" xfId="749"/>
    <cellStyle name="SAPBEXexcCritical4 3" xfId="750"/>
    <cellStyle name="SAPBEXexcCritical4 4" xfId="751"/>
    <cellStyle name="SAPBEXexcCritical4 4 2" xfId="752"/>
    <cellStyle name="SAPBEXexcCritical4 5" xfId="753"/>
    <cellStyle name="SAPBEXexcCritical4_20160728 - MCF V35 (2)" xfId="146"/>
    <cellStyle name="SAPBEXexcCritical5" xfId="147"/>
    <cellStyle name="SAPBEXexcCritical5 2" xfId="148"/>
    <cellStyle name="SAPBEXexcCritical5 2 2" xfId="754"/>
    <cellStyle name="SAPBEXexcCritical5 3" xfId="755"/>
    <cellStyle name="SAPBEXexcCritical5 4" xfId="756"/>
    <cellStyle name="SAPBEXexcCritical5 4 2" xfId="757"/>
    <cellStyle name="SAPBEXexcCritical5 5" xfId="758"/>
    <cellStyle name="SAPBEXexcCritical5_20160728 - MCF V35 (2)" xfId="149"/>
    <cellStyle name="SAPBEXexcCritical6" xfId="150"/>
    <cellStyle name="SAPBEXexcCritical6 2" xfId="151"/>
    <cellStyle name="SAPBEXexcCritical6 2 2" xfId="759"/>
    <cellStyle name="SAPBEXexcCritical6 3" xfId="760"/>
    <cellStyle name="SAPBEXexcCritical6 4" xfId="761"/>
    <cellStyle name="SAPBEXexcCritical6 4 2" xfId="762"/>
    <cellStyle name="SAPBEXexcCritical6 5" xfId="763"/>
    <cellStyle name="SAPBEXexcCritical6_20160728 - MCF V35 (2)" xfId="152"/>
    <cellStyle name="SAPBEXexcGood1" xfId="153"/>
    <cellStyle name="SAPBEXexcGood1 2" xfId="154"/>
    <cellStyle name="SAPBEXexcGood1 2 2" xfId="764"/>
    <cellStyle name="SAPBEXexcGood1 3" xfId="765"/>
    <cellStyle name="SAPBEXexcGood1 4" xfId="766"/>
    <cellStyle name="SAPBEXexcGood1 4 2" xfId="767"/>
    <cellStyle name="SAPBEXexcGood1 5" xfId="768"/>
    <cellStyle name="SAPBEXexcGood1_20160728 - MCF V35 (2)" xfId="155"/>
    <cellStyle name="SAPBEXexcGood2" xfId="156"/>
    <cellStyle name="SAPBEXexcGood2 2" xfId="157"/>
    <cellStyle name="SAPBEXexcGood2 2 2" xfId="769"/>
    <cellStyle name="SAPBEXexcGood2 3" xfId="770"/>
    <cellStyle name="SAPBEXexcGood2 4" xfId="771"/>
    <cellStyle name="SAPBEXexcGood2 4 2" xfId="772"/>
    <cellStyle name="SAPBEXexcGood2 5" xfId="773"/>
    <cellStyle name="SAPBEXexcGood2_20160728 - MCF V35 (2)" xfId="158"/>
    <cellStyle name="SAPBEXexcGood3" xfId="159"/>
    <cellStyle name="SAPBEXexcGood3 2" xfId="160"/>
    <cellStyle name="SAPBEXexcGood3 2 2" xfId="774"/>
    <cellStyle name="SAPBEXexcGood3 3" xfId="775"/>
    <cellStyle name="SAPBEXexcGood3 4" xfId="776"/>
    <cellStyle name="SAPBEXexcGood3 4 2" xfId="777"/>
    <cellStyle name="SAPBEXexcGood3 5" xfId="778"/>
    <cellStyle name="SAPBEXexcGood3_20160728 - MCF V35 (2)" xfId="161"/>
    <cellStyle name="SAPBEXfilterDrill" xfId="162"/>
    <cellStyle name="SAPBEXfilterDrill 2" xfId="163"/>
    <cellStyle name="SAPBEXfilterDrill 2 2" xfId="779"/>
    <cellStyle name="SAPBEXfilterDrill 3" xfId="780"/>
    <cellStyle name="SAPBEXfilterDrill 4" xfId="781"/>
    <cellStyle name="SAPBEXfilterDrill_20160728 - MCF V35 (2)" xfId="164"/>
    <cellStyle name="SAPBEXfilterItem" xfId="165"/>
    <cellStyle name="SAPBEXfilterItem 2" xfId="166"/>
    <cellStyle name="SAPBEXfilterItem 2 2" xfId="782"/>
    <cellStyle name="SAPBEXfilterItem 3" xfId="783"/>
    <cellStyle name="SAPBEXfilterItem 3 2" xfId="784"/>
    <cellStyle name="SAPBEXfilterItem 4" xfId="785"/>
    <cellStyle name="SAPBEXfilterItem_20160713 BUDGET TIE IN MCF (2)" xfId="167"/>
    <cellStyle name="SAPBEXfilterText" xfId="168"/>
    <cellStyle name="SAPBEXfilterText 2" xfId="786"/>
    <cellStyle name="SAPBEXfilterText 3" xfId="787"/>
    <cellStyle name="SAPBEXformats" xfId="169"/>
    <cellStyle name="SAPBEXformats 2" xfId="170"/>
    <cellStyle name="SAPBEXformats 2 2" xfId="788"/>
    <cellStyle name="SAPBEXformats 3" xfId="171"/>
    <cellStyle name="SAPBEXformats 3 2" xfId="789"/>
    <cellStyle name="SAPBEXformats 4" xfId="790"/>
    <cellStyle name="SAPBEXformats_20160728 - MCF V35 (2)" xfId="172"/>
    <cellStyle name="SAPBEXheaderItem" xfId="173"/>
    <cellStyle name="SAPBEXheaderItem 2" xfId="174"/>
    <cellStyle name="SAPBEXheaderItem 2 2" xfId="791"/>
    <cellStyle name="SAPBEXheaderItem 3" xfId="792"/>
    <cellStyle name="SAPBEXheaderItem 4" xfId="793"/>
    <cellStyle name="SAPBEXheaderItem 4 2" xfId="794"/>
    <cellStyle name="SAPBEXheaderItem 5" xfId="795"/>
    <cellStyle name="SAPBEXheaderItem_20160728 - MCF V35 (2)" xfId="175"/>
    <cellStyle name="SAPBEXheaderText" xfId="176"/>
    <cellStyle name="SAPBEXheaderText 2" xfId="177"/>
    <cellStyle name="SAPBEXheaderText 2 2" xfId="796"/>
    <cellStyle name="SAPBEXheaderText 3" xfId="797"/>
    <cellStyle name="SAPBEXheaderText 4" xfId="798"/>
    <cellStyle name="SAPBEXheaderText 4 2" xfId="799"/>
    <cellStyle name="SAPBEXheaderText 5" xfId="800"/>
    <cellStyle name="SAPBEXheaderText_20160728 - MCF V35 (2)" xfId="178"/>
    <cellStyle name="SAPBEXHLevel0" xfId="179"/>
    <cellStyle name="SAPBEXHLevel0 2" xfId="180"/>
    <cellStyle name="SAPBEXHLevel0 2 2" xfId="801"/>
    <cellStyle name="SAPBEXHLevel0 3" xfId="181"/>
    <cellStyle name="SAPBEXHLevel0 3 2" xfId="802"/>
    <cellStyle name="SAPBEXHLevel0 4" xfId="803"/>
    <cellStyle name="SAPBEXHLevel0 6" xfId="182"/>
    <cellStyle name="SAPBEXHLevel0_2.Current Rates used in report " xfId="183"/>
    <cellStyle name="SAPBEXHLevel0X" xfId="184"/>
    <cellStyle name="SAPBEXHLevel0X 2" xfId="185"/>
    <cellStyle name="SAPBEXHLevel0X 2 2" xfId="804"/>
    <cellStyle name="SAPBEXHLevel0X 3" xfId="186"/>
    <cellStyle name="SAPBEXHLevel0X 3 2" xfId="805"/>
    <cellStyle name="SAPBEXHLevel0X 4" xfId="806"/>
    <cellStyle name="SAPBEXHLevel0X 5" xfId="807"/>
    <cellStyle name="SAPBEXHLevel0X 5 2" xfId="808"/>
    <cellStyle name="SAPBEXHLevel0X_20160728 - MCF V35 (2)" xfId="187"/>
    <cellStyle name="SAPBEXHLevel1" xfId="188"/>
    <cellStyle name="SAPBEXHLevel1 2" xfId="189"/>
    <cellStyle name="SAPBEXHLevel1 2 2" xfId="809"/>
    <cellStyle name="SAPBEXHLevel1 3" xfId="190"/>
    <cellStyle name="SAPBEXHLevel1 3 2" xfId="810"/>
    <cellStyle name="SAPBEXHLevel1 4" xfId="811"/>
    <cellStyle name="SAPBEXHLevel1 6" xfId="191"/>
    <cellStyle name="SAPBEXHLevel1_20160728 - MCF V35 (2)" xfId="192"/>
    <cellStyle name="SAPBEXHLevel1X" xfId="193"/>
    <cellStyle name="SAPBEXHLevel1X 2" xfId="194"/>
    <cellStyle name="SAPBEXHLevel1X 2 2" xfId="812"/>
    <cellStyle name="SAPBEXHLevel1X 3" xfId="195"/>
    <cellStyle name="SAPBEXHLevel1X 3 2" xfId="813"/>
    <cellStyle name="SAPBEXHLevel1X 4" xfId="814"/>
    <cellStyle name="SAPBEXHLevel1X 5" xfId="815"/>
    <cellStyle name="SAPBEXHLevel1X 5 2" xfId="816"/>
    <cellStyle name="SAPBEXHLevel1X_20160728 - MCF V35 (2)" xfId="196"/>
    <cellStyle name="SAPBEXHLevel2" xfId="197"/>
    <cellStyle name="SAPBEXHLevel2 2" xfId="198"/>
    <cellStyle name="SAPBEXHLevel2 2 2" xfId="817"/>
    <cellStyle name="SAPBEXHLevel2 3" xfId="199"/>
    <cellStyle name="SAPBEXHLevel2 3 2" xfId="818"/>
    <cellStyle name="SAPBEXHLevel2 4" xfId="819"/>
    <cellStyle name="SAPBEXHLevel2 6" xfId="200"/>
    <cellStyle name="SAPBEXHLevel2_2.Current Rates used in report " xfId="201"/>
    <cellStyle name="SAPBEXHLevel2X" xfId="202"/>
    <cellStyle name="SAPBEXHLevel2X 2" xfId="203"/>
    <cellStyle name="SAPBEXHLevel2X 2 2" xfId="820"/>
    <cellStyle name="SAPBEXHLevel2X 3" xfId="204"/>
    <cellStyle name="SAPBEXHLevel2X 3 2" xfId="821"/>
    <cellStyle name="SAPBEXHLevel2X 4" xfId="822"/>
    <cellStyle name="SAPBEXHLevel2X 5" xfId="823"/>
    <cellStyle name="SAPBEXHLevel2X 5 2" xfId="824"/>
    <cellStyle name="SAPBEXHLevel2X_20160728 - MCF V35 (2)" xfId="205"/>
    <cellStyle name="SAPBEXHLevel3" xfId="206"/>
    <cellStyle name="SAPBEXHLevel3 2" xfId="207"/>
    <cellStyle name="SAPBEXHLevel3 2 2" xfId="825"/>
    <cellStyle name="SAPBEXHLevel3 3" xfId="208"/>
    <cellStyle name="SAPBEXHLevel3 3 2" xfId="826"/>
    <cellStyle name="SAPBEXHLevel3 4" xfId="827"/>
    <cellStyle name="SAPBEXHLevel3 6" xfId="209"/>
    <cellStyle name="SAPBEXHLevel3_20160728 - MCF V35 (2)" xfId="210"/>
    <cellStyle name="SAPBEXHLevel3X" xfId="211"/>
    <cellStyle name="SAPBEXHLevel3X 2" xfId="212"/>
    <cellStyle name="SAPBEXHLevel3X 2 2" xfId="828"/>
    <cellStyle name="SAPBEXHLevel3X 3" xfId="213"/>
    <cellStyle name="SAPBEXHLevel3X 3 2" xfId="829"/>
    <cellStyle name="SAPBEXHLevel3X 4" xfId="830"/>
    <cellStyle name="SAPBEXHLevel3X 5" xfId="831"/>
    <cellStyle name="SAPBEXHLevel3X 5 2" xfId="832"/>
    <cellStyle name="SAPBEXHLevel3X_20160728 - MCF V35 (2)" xfId="214"/>
    <cellStyle name="SAPBEXinputData" xfId="215"/>
    <cellStyle name="SAPBEXinputData 2" xfId="833"/>
    <cellStyle name="SAPBEXinputData 3" xfId="834"/>
    <cellStyle name="SAPBEXinputData 4" xfId="835"/>
    <cellStyle name="SAPBEXinputData 5" xfId="836"/>
    <cellStyle name="SAPBEXinputData 5 2" xfId="837"/>
    <cellStyle name="SAPBEXItemHeader" xfId="216"/>
    <cellStyle name="SAPBEXresData" xfId="217"/>
    <cellStyle name="SAPBEXresData 2" xfId="218"/>
    <cellStyle name="SAPBEXresData 2 2" xfId="838"/>
    <cellStyle name="SAPBEXresData 3" xfId="839"/>
    <cellStyle name="SAPBEXresData_20160728 - MCF V35 (2)" xfId="219"/>
    <cellStyle name="SAPBEXresDataEmph" xfId="220"/>
    <cellStyle name="SAPBEXresDataEmph 2" xfId="221"/>
    <cellStyle name="SAPBEXresDataEmph 2 2" xfId="840"/>
    <cellStyle name="SAPBEXresDataEmph 3" xfId="841"/>
    <cellStyle name="SAPBEXresDataEmph_20160728 - MCF V35 (2)" xfId="222"/>
    <cellStyle name="SAPBEXresItem" xfId="223"/>
    <cellStyle name="SAPBEXresItem 2" xfId="224"/>
    <cellStyle name="SAPBEXresItem 2 2" xfId="842"/>
    <cellStyle name="SAPBEXresItem 3" xfId="843"/>
    <cellStyle name="SAPBEXresItem_2.Current Rates used in report " xfId="225"/>
    <cellStyle name="SAPBEXresItemX" xfId="226"/>
    <cellStyle name="SAPBEXresItemX 2" xfId="227"/>
    <cellStyle name="SAPBEXresItemX 2 2" xfId="844"/>
    <cellStyle name="SAPBEXresItemX 3" xfId="845"/>
    <cellStyle name="SAPBEXresItemX_20160728 - MCF V35 (2)" xfId="228"/>
    <cellStyle name="SAPBEXstdData" xfId="229"/>
    <cellStyle name="SAPBEXstdData 2" xfId="230"/>
    <cellStyle name="SAPBEXstdData 2 2" xfId="846"/>
    <cellStyle name="SAPBEXstdData 3" xfId="231"/>
    <cellStyle name="SAPBEXstdData 3 2" xfId="848"/>
    <cellStyle name="SAPBEXstdData 3 3" xfId="847"/>
    <cellStyle name="SAPBEXstdData 4" xfId="849"/>
    <cellStyle name="SAPBEXstdData_2.Current Rates used in report " xfId="232"/>
    <cellStyle name="SAPBEXstdDataEmph" xfId="233"/>
    <cellStyle name="SAPBEXstdDataEmph 2" xfId="234"/>
    <cellStyle name="SAPBEXstdDataEmph 2 2" xfId="850"/>
    <cellStyle name="SAPBEXstdDataEmph 3" xfId="851"/>
    <cellStyle name="SAPBEXstdDataEmph_20160728 - MCF V35 (2)" xfId="235"/>
    <cellStyle name="SAPBEXstdItem" xfId="236"/>
    <cellStyle name="SAPBEXstdItem 2" xfId="237"/>
    <cellStyle name="SAPBEXstdItem 2 2" xfId="852"/>
    <cellStyle name="SAPBEXstdItem 3" xfId="238"/>
    <cellStyle name="SAPBEXstdItem 3 2" xfId="854"/>
    <cellStyle name="SAPBEXstdItem 3 3" xfId="853"/>
    <cellStyle name="SAPBEXstdItem 4" xfId="855"/>
    <cellStyle name="SAPBEXstdItem_20160728 - MCF V35 (2)" xfId="239"/>
    <cellStyle name="SAPBEXstdItemX" xfId="240"/>
    <cellStyle name="SAPBEXstdItemX 2" xfId="241"/>
    <cellStyle name="SAPBEXstdItemX 2 2" xfId="856"/>
    <cellStyle name="SAPBEXstdItemX 3" xfId="242"/>
    <cellStyle name="SAPBEXstdItemX 3 2" xfId="858"/>
    <cellStyle name="SAPBEXstdItemX 3 3" xfId="857"/>
    <cellStyle name="SAPBEXstdItemX 4" xfId="243"/>
    <cellStyle name="SAPBEXstdItemX 4 2" xfId="859"/>
    <cellStyle name="SAPBEXstdItemX 5" xfId="244"/>
    <cellStyle name="SAPBEXstdItemX_2.Current Rates used in report " xfId="245"/>
    <cellStyle name="SAPBEXtitle" xfId="246"/>
    <cellStyle name="SAPBEXtitle 2" xfId="247"/>
    <cellStyle name="SAPBEXtitle 2 2" xfId="860"/>
    <cellStyle name="SAPBEXtitle 3" xfId="861"/>
    <cellStyle name="SAPBEXtitle_2.Current Rates used in report " xfId="248"/>
    <cellStyle name="SAPBEXunassignedItem" xfId="249"/>
    <cellStyle name="SAPBEXunassignedItem 2" xfId="862"/>
    <cellStyle name="SAPBEXunassignedItem 3" xfId="863"/>
    <cellStyle name="SAPBEXundefined" xfId="250"/>
    <cellStyle name="SAPBEXundefined 2" xfId="251"/>
    <cellStyle name="SAPBEXundefined 2 2" xfId="864"/>
    <cellStyle name="SAPBEXundefined 3" xfId="865"/>
    <cellStyle name="SAPBEXundefined_20160728 - MCF V35 (2)" xfId="252"/>
    <cellStyle name="section" xfId="253"/>
    <cellStyle name="SEM-BPS-data" xfId="254"/>
    <cellStyle name="SEM-BPS-head" xfId="255"/>
    <cellStyle name="SEM-BPS-headdata" xfId="256"/>
    <cellStyle name="SEM-BPS-headkey" xfId="257"/>
    <cellStyle name="SEM-BPS-input-on" xfId="258"/>
    <cellStyle name="SEM-BPS-key" xfId="259"/>
    <cellStyle name="SEM-BPS-sub1" xfId="260"/>
    <cellStyle name="SEM-BPS-sub2" xfId="261"/>
    <cellStyle name="SEM-BPS-total" xfId="262"/>
    <cellStyle name="semestre" xfId="263"/>
    <cellStyle name="Sheet Title" xfId="264"/>
    <cellStyle name="Style 1" xfId="265"/>
    <cellStyle name="Style 1 2" xfId="266"/>
    <cellStyle name="Style 1_Copy of D110@ Defence Budget Analysis Report - MCF White Paper (6)" xfId="267"/>
    <cellStyle name="STYLE1" xfId="268"/>
    <cellStyle name="Table Footnotes" xfId="269"/>
    <cellStyle name="Table Heading" xfId="270"/>
    <cellStyle name="tête chapitre" xfId="271"/>
    <cellStyle name="Title 2" xfId="272"/>
    <cellStyle name="Title 3" xfId="866"/>
    <cellStyle name="titre" xfId="273"/>
    <cellStyle name="total 2" xfId="274"/>
    <cellStyle name="Total 3" xfId="867"/>
    <cellStyle name="UNDERLINE" xfId="275"/>
    <cellStyle name="Warning Text 2" xfId="276"/>
    <cellStyle name="Warning Text 2 2" xfId="869"/>
    <cellStyle name="Warning Text 3" xfId="870"/>
    <cellStyle name="Warning Text 4" xfId="868"/>
    <cellStyle name="Yellow_Cell" xfId="277"/>
  </cellStyles>
  <dxfs count="131">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s>
  <tableStyles count="0" defaultTableStyle="TableStyleMedium2" defaultPivotStyle="PivotStyleLight16"/>
  <colors>
    <mruColors>
      <color rgb="FFD9D9D9"/>
      <color rgb="FFFFCC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nnua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sheetName val="CN21 Product"/>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sqref="A1:J1"/>
    </sheetView>
  </sheetViews>
  <sheetFormatPr defaultRowHeight="15"/>
  <cols>
    <col min="1" max="1" width="46" customWidth="1"/>
    <col min="2" max="6" width="20.85546875" customWidth="1"/>
    <col min="7" max="7" width="88.7109375" customWidth="1"/>
  </cols>
  <sheetData>
    <row r="1" spans="1:11" ht="18">
      <c r="A1" s="171" t="s">
        <v>592</v>
      </c>
      <c r="B1" s="171"/>
      <c r="C1" s="171"/>
      <c r="D1" s="171"/>
      <c r="E1" s="171"/>
      <c r="F1" s="171"/>
      <c r="G1" s="171"/>
      <c r="H1" s="171"/>
      <c r="I1" s="171"/>
      <c r="J1" s="171"/>
      <c r="K1" s="114"/>
    </row>
    <row r="2" spans="1:11" ht="52.5">
      <c r="A2" s="115" t="s">
        <v>593</v>
      </c>
      <c r="B2" s="115" t="s">
        <v>594</v>
      </c>
      <c r="C2" s="115" t="s">
        <v>595</v>
      </c>
      <c r="D2" s="115" t="s">
        <v>596</v>
      </c>
      <c r="E2" s="115" t="s">
        <v>597</v>
      </c>
      <c r="F2" s="115" t="s">
        <v>598</v>
      </c>
      <c r="G2" s="116" t="s">
        <v>599</v>
      </c>
      <c r="H2" s="117"/>
      <c r="I2" s="117"/>
      <c r="J2" s="117"/>
      <c r="K2" s="117"/>
    </row>
    <row r="3" spans="1:11">
      <c r="A3" s="118"/>
      <c r="B3" s="118"/>
      <c r="C3" s="118"/>
      <c r="D3" s="118" t="s">
        <v>600</v>
      </c>
      <c r="E3" s="118" t="s">
        <v>601</v>
      </c>
      <c r="F3" s="118" t="s">
        <v>602</v>
      </c>
      <c r="G3" s="119"/>
      <c r="H3" s="120"/>
      <c r="I3" s="120"/>
      <c r="J3" s="120"/>
      <c r="K3" s="120"/>
    </row>
    <row r="4" spans="1:11">
      <c r="A4" s="234" t="s">
        <v>511</v>
      </c>
      <c r="B4" s="233"/>
      <c r="C4" s="232"/>
      <c r="D4" s="232"/>
      <c r="E4" s="232"/>
      <c r="F4" s="232"/>
      <c r="G4" s="231"/>
      <c r="H4" s="120"/>
      <c r="I4" s="120"/>
      <c r="J4" s="120"/>
      <c r="K4" s="120"/>
    </row>
    <row r="5" spans="1:11" ht="180">
      <c r="A5" s="230" t="s">
        <v>898</v>
      </c>
      <c r="B5" s="229" t="s">
        <v>603</v>
      </c>
      <c r="C5" s="228">
        <v>473</v>
      </c>
      <c r="D5" s="228">
        <v>455.07636200000002</v>
      </c>
      <c r="E5" s="228">
        <v>430.91587842000001</v>
      </c>
      <c r="F5" s="228">
        <v>-24.160483580000005</v>
      </c>
      <c r="G5" s="227" t="s">
        <v>604</v>
      </c>
      <c r="H5" s="120"/>
      <c r="I5" s="120"/>
      <c r="J5" s="120"/>
      <c r="K5" s="120"/>
    </row>
    <row r="6" spans="1:11" ht="157.5">
      <c r="A6" s="230" t="s">
        <v>605</v>
      </c>
      <c r="B6" s="229" t="s">
        <v>606</v>
      </c>
      <c r="C6" s="228">
        <v>285</v>
      </c>
      <c r="D6" s="228">
        <v>278.77274504000002</v>
      </c>
      <c r="E6" s="228">
        <v>241.69537448</v>
      </c>
      <c r="F6" s="228">
        <v>-37.07737056000002</v>
      </c>
      <c r="G6" s="226" t="s">
        <v>607</v>
      </c>
      <c r="H6" s="120"/>
      <c r="I6" s="120"/>
      <c r="J6" s="120"/>
      <c r="K6" s="120"/>
    </row>
    <row r="7" spans="1:11" ht="135">
      <c r="A7" s="230" t="s">
        <v>608</v>
      </c>
      <c r="B7" s="229" t="s">
        <v>609</v>
      </c>
      <c r="C7" s="228">
        <v>267</v>
      </c>
      <c r="D7" s="228">
        <v>258.05697900000001</v>
      </c>
      <c r="E7" s="228">
        <v>270.06387164</v>
      </c>
      <c r="F7" s="228">
        <v>12.00689263999999</v>
      </c>
      <c r="G7" s="225" t="s">
        <v>899</v>
      </c>
      <c r="H7" s="120"/>
      <c r="I7" s="120"/>
      <c r="J7" s="120"/>
      <c r="K7" s="120"/>
    </row>
    <row r="8" spans="1:11" ht="146.25">
      <c r="A8" s="230" t="s">
        <v>610</v>
      </c>
      <c r="B8" s="229" t="s">
        <v>611</v>
      </c>
      <c r="C8" s="228">
        <v>257</v>
      </c>
      <c r="D8" s="228">
        <v>252.29677100000001</v>
      </c>
      <c r="E8" s="228">
        <v>268.12646211999999</v>
      </c>
      <c r="F8" s="228">
        <v>15.829691119999978</v>
      </c>
      <c r="G8" s="225" t="s">
        <v>612</v>
      </c>
      <c r="H8" s="120"/>
      <c r="I8" s="120"/>
      <c r="J8" s="120"/>
      <c r="K8" s="120"/>
    </row>
    <row r="9" spans="1:11" ht="168.75">
      <c r="A9" s="230" t="s">
        <v>613</v>
      </c>
      <c r="B9" s="229" t="s">
        <v>614</v>
      </c>
      <c r="C9" s="228">
        <v>193</v>
      </c>
      <c r="D9" s="228">
        <v>191.64736600000001</v>
      </c>
      <c r="E9" s="228">
        <v>173.38854658000002</v>
      </c>
      <c r="F9" s="228">
        <v>-18.25881941999998</v>
      </c>
      <c r="G9" s="224" t="s">
        <v>900</v>
      </c>
      <c r="H9" s="120"/>
      <c r="I9" s="120"/>
      <c r="J9" s="120"/>
      <c r="K9" s="120"/>
    </row>
    <row r="10" spans="1:11" ht="146.25">
      <c r="A10" s="230" t="s">
        <v>615</v>
      </c>
      <c r="B10" s="229" t="s">
        <v>616</v>
      </c>
      <c r="C10" s="228">
        <v>174</v>
      </c>
      <c r="D10" s="228">
        <v>168.585948</v>
      </c>
      <c r="E10" s="228">
        <v>131.05112908000001</v>
      </c>
      <c r="F10" s="228">
        <v>-37.534818919999992</v>
      </c>
      <c r="G10" s="223" t="s">
        <v>901</v>
      </c>
      <c r="H10" s="120"/>
      <c r="I10" s="120"/>
      <c r="J10" s="120"/>
      <c r="K10" s="120"/>
    </row>
    <row r="11" spans="1:11" ht="123.75">
      <c r="A11" s="230"/>
      <c r="B11" s="229" t="s">
        <v>617</v>
      </c>
      <c r="C11" s="228">
        <v>164</v>
      </c>
      <c r="D11" s="228">
        <v>167.947664</v>
      </c>
      <c r="E11" s="228">
        <v>189.80852955999998</v>
      </c>
      <c r="F11" s="228">
        <v>21.860865559999979</v>
      </c>
      <c r="G11" s="223" t="s">
        <v>618</v>
      </c>
      <c r="H11" s="120"/>
      <c r="I11" s="120"/>
      <c r="J11" s="120"/>
      <c r="K11" s="120"/>
    </row>
    <row r="12" spans="1:11" ht="135">
      <c r="A12" s="230" t="s">
        <v>619</v>
      </c>
      <c r="B12" s="229" t="s">
        <v>620</v>
      </c>
      <c r="C12" s="228">
        <v>151</v>
      </c>
      <c r="D12" s="228">
        <v>145.45236</v>
      </c>
      <c r="E12" s="228">
        <v>120.71268232999999</v>
      </c>
      <c r="F12" s="228">
        <v>-24.739677670000006</v>
      </c>
      <c r="G12" s="223" t="s">
        <v>621</v>
      </c>
      <c r="H12" s="120"/>
      <c r="I12" s="120"/>
      <c r="J12" s="120"/>
      <c r="K12" s="120"/>
    </row>
    <row r="13" spans="1:11" ht="135">
      <c r="A13" s="230" t="s">
        <v>622</v>
      </c>
      <c r="B13" s="229" t="s">
        <v>623</v>
      </c>
      <c r="C13" s="228">
        <v>131</v>
      </c>
      <c r="D13" s="228">
        <v>127.315613</v>
      </c>
      <c r="E13" s="228">
        <v>143.09249409</v>
      </c>
      <c r="F13" s="228">
        <v>15.776881090000003</v>
      </c>
      <c r="G13" s="223" t="s">
        <v>624</v>
      </c>
      <c r="H13" s="120"/>
      <c r="I13" s="120"/>
      <c r="J13" s="120"/>
      <c r="K13" s="120"/>
    </row>
    <row r="14" spans="1:11" ht="112.5">
      <c r="A14" s="230" t="s">
        <v>625</v>
      </c>
      <c r="B14" s="229" t="s">
        <v>626</v>
      </c>
      <c r="C14" s="228">
        <v>122</v>
      </c>
      <c r="D14" s="228">
        <v>117.407973</v>
      </c>
      <c r="E14" s="228">
        <v>105.79134509000001</v>
      </c>
      <c r="F14" s="228">
        <v>-11.616627909999991</v>
      </c>
      <c r="G14" s="224" t="s">
        <v>627</v>
      </c>
      <c r="H14" s="120"/>
      <c r="I14" s="120"/>
      <c r="J14" s="120"/>
      <c r="K14" s="120"/>
    </row>
    <row r="15" spans="1:11" ht="135">
      <c r="A15" s="230" t="s">
        <v>628</v>
      </c>
      <c r="B15" s="229" t="s">
        <v>629</v>
      </c>
      <c r="C15" s="228">
        <v>117</v>
      </c>
      <c r="D15" s="228">
        <v>114.115103</v>
      </c>
      <c r="E15" s="228">
        <v>124.28138584999999</v>
      </c>
      <c r="F15" s="228">
        <v>10.166282849999988</v>
      </c>
      <c r="G15" s="224" t="s">
        <v>630</v>
      </c>
      <c r="H15" s="120"/>
      <c r="I15" s="120"/>
      <c r="J15" s="120"/>
      <c r="K15" s="120"/>
    </row>
    <row r="16" spans="1:11" ht="78.75">
      <c r="A16" s="230" t="s">
        <v>531</v>
      </c>
      <c r="B16" s="229" t="s">
        <v>631</v>
      </c>
      <c r="C16" s="228">
        <v>99</v>
      </c>
      <c r="D16" s="228">
        <v>99.136762000000004</v>
      </c>
      <c r="E16" s="228">
        <v>85.771323519999996</v>
      </c>
      <c r="F16" s="228">
        <v>-13.365438480000009</v>
      </c>
      <c r="G16" s="223" t="s">
        <v>632</v>
      </c>
      <c r="H16" s="120"/>
      <c r="I16" s="120"/>
      <c r="J16" s="120"/>
      <c r="K16" s="120"/>
    </row>
    <row r="17" spans="1:11" ht="123.75">
      <c r="A17" s="230" t="s">
        <v>633</v>
      </c>
      <c r="B17" s="229" t="s">
        <v>634</v>
      </c>
      <c r="C17" s="228">
        <v>93</v>
      </c>
      <c r="D17" s="228">
        <v>91.033794</v>
      </c>
      <c r="E17" s="228">
        <v>76.176208560000006</v>
      </c>
      <c r="F17" s="228">
        <v>-14.857585439999994</v>
      </c>
      <c r="G17" s="224" t="s">
        <v>635</v>
      </c>
      <c r="H17" s="120"/>
      <c r="I17" s="120"/>
      <c r="J17" s="120"/>
      <c r="K17" s="120"/>
    </row>
    <row r="18" spans="1:11" ht="90">
      <c r="A18" s="230" t="s">
        <v>636</v>
      </c>
      <c r="B18" s="229" t="s">
        <v>637</v>
      </c>
      <c r="C18" s="228">
        <v>88</v>
      </c>
      <c r="D18" s="228">
        <v>87.454460999999995</v>
      </c>
      <c r="E18" s="228">
        <v>87.267649230000004</v>
      </c>
      <c r="F18" s="228">
        <v>-0.18681176999999138</v>
      </c>
      <c r="G18" s="222" t="s">
        <v>638</v>
      </c>
      <c r="H18" s="120"/>
      <c r="I18" s="120"/>
      <c r="J18" s="120"/>
      <c r="K18" s="120"/>
    </row>
    <row r="19" spans="1:11" ht="123.75">
      <c r="A19" s="230" t="s">
        <v>639</v>
      </c>
      <c r="B19" s="229" t="s">
        <v>640</v>
      </c>
      <c r="C19" s="228">
        <v>84</v>
      </c>
      <c r="D19" s="228">
        <v>82.732775000000004</v>
      </c>
      <c r="E19" s="228">
        <v>86.097653370000003</v>
      </c>
      <c r="F19" s="228">
        <v>3.3648783699999996</v>
      </c>
      <c r="G19" s="221" t="s">
        <v>641</v>
      </c>
      <c r="H19" s="120"/>
      <c r="I19" s="120"/>
      <c r="J19" s="120"/>
      <c r="K19" s="120"/>
    </row>
    <row r="20" spans="1:11">
      <c r="A20" s="234" t="s">
        <v>536</v>
      </c>
      <c r="B20" s="232"/>
      <c r="C20" s="220"/>
      <c r="D20" s="219"/>
      <c r="E20" s="219"/>
      <c r="F20" s="219"/>
      <c r="G20" s="218"/>
      <c r="H20" s="120"/>
      <c r="I20" s="120"/>
      <c r="J20" s="120"/>
      <c r="K20" s="120"/>
    </row>
    <row r="21" spans="1:11" ht="78.75">
      <c r="A21" s="230" t="s">
        <v>642</v>
      </c>
      <c r="B21" s="229" t="s">
        <v>643</v>
      </c>
      <c r="C21" s="228">
        <v>100</v>
      </c>
      <c r="D21" s="228">
        <v>91.301309000000003</v>
      </c>
      <c r="E21" s="228">
        <v>54.920426269999993</v>
      </c>
      <c r="F21" s="228">
        <v>-36.38088273000001</v>
      </c>
      <c r="G21" s="217" t="s">
        <v>902</v>
      </c>
      <c r="H21" s="120"/>
      <c r="I21" s="120"/>
      <c r="J21" s="120"/>
      <c r="K21" s="120"/>
    </row>
    <row r="22" spans="1:11" ht="90">
      <c r="A22" s="230" t="s">
        <v>644</v>
      </c>
      <c r="B22" s="229" t="s">
        <v>645</v>
      </c>
      <c r="C22" s="228">
        <v>99</v>
      </c>
      <c r="D22" s="228">
        <v>98.076168999999993</v>
      </c>
      <c r="E22" s="228">
        <v>194.80013201000003</v>
      </c>
      <c r="F22" s="228">
        <v>96.723963010000034</v>
      </c>
      <c r="G22" s="217" t="s">
        <v>903</v>
      </c>
      <c r="H22" s="120"/>
      <c r="I22" s="120"/>
      <c r="J22" s="120"/>
      <c r="K22" s="120"/>
    </row>
    <row r="23" spans="1:11" ht="67.5">
      <c r="A23" s="230" t="s">
        <v>646</v>
      </c>
      <c r="B23" s="229" t="s">
        <v>647</v>
      </c>
      <c r="C23" s="228">
        <v>70</v>
      </c>
      <c r="D23" s="228">
        <v>69.572888000000006</v>
      </c>
      <c r="E23" s="228">
        <v>71.29362943000001</v>
      </c>
      <c r="F23" s="228">
        <v>1.7207414300000039</v>
      </c>
      <c r="G23" s="216" t="s">
        <v>648</v>
      </c>
      <c r="H23" s="120"/>
      <c r="I23" s="120"/>
      <c r="J23" s="120"/>
      <c r="K23" s="120"/>
    </row>
    <row r="24" spans="1:11" ht="101.25">
      <c r="A24" s="230" t="s">
        <v>649</v>
      </c>
      <c r="B24" s="229" t="s">
        <v>650</v>
      </c>
      <c r="C24" s="228">
        <v>65</v>
      </c>
      <c r="D24" s="228">
        <v>64.417392000000007</v>
      </c>
      <c r="E24" s="228">
        <v>66.237046530000001</v>
      </c>
      <c r="F24" s="228">
        <v>1.819654529999994</v>
      </c>
      <c r="G24" s="216" t="s">
        <v>651</v>
      </c>
      <c r="H24" s="120"/>
      <c r="I24" s="120"/>
      <c r="J24" s="120"/>
      <c r="K24" s="120"/>
    </row>
    <row r="25" spans="1:11">
      <c r="A25" s="234" t="s">
        <v>541</v>
      </c>
      <c r="B25" s="232"/>
      <c r="C25" s="220"/>
      <c r="D25" s="220"/>
      <c r="E25" s="220"/>
      <c r="F25" s="220"/>
      <c r="G25" s="218"/>
      <c r="H25" s="120"/>
      <c r="I25" s="120"/>
      <c r="J25" s="120"/>
      <c r="K25" s="120"/>
    </row>
    <row r="26" spans="1:11" ht="180">
      <c r="A26" s="230" t="s">
        <v>652</v>
      </c>
      <c r="B26" s="229" t="s">
        <v>653</v>
      </c>
      <c r="C26" s="228">
        <v>223</v>
      </c>
      <c r="D26" s="228">
        <v>215.15607700000001</v>
      </c>
      <c r="E26" s="228">
        <v>208.14697759000001</v>
      </c>
      <c r="F26" s="228">
        <v>-7.0090994100000046</v>
      </c>
      <c r="G26" s="224" t="s">
        <v>654</v>
      </c>
      <c r="H26" s="120"/>
      <c r="I26" s="120"/>
      <c r="J26" s="120"/>
      <c r="K26" s="120"/>
    </row>
    <row r="27" spans="1:11" ht="168.75">
      <c r="A27" s="230" t="s">
        <v>655</v>
      </c>
      <c r="B27" s="229" t="s">
        <v>656</v>
      </c>
      <c r="C27" s="228">
        <v>139</v>
      </c>
      <c r="D27" s="228">
        <v>134.49847199999999</v>
      </c>
      <c r="E27" s="228">
        <v>202.32236738</v>
      </c>
      <c r="F27" s="228">
        <v>67.82389538000001</v>
      </c>
      <c r="G27" s="224" t="s">
        <v>904</v>
      </c>
      <c r="H27" s="120"/>
      <c r="I27" s="120"/>
      <c r="J27" s="120"/>
      <c r="K27" s="120"/>
    </row>
    <row r="28" spans="1:11" ht="123.75">
      <c r="A28" s="230" t="s">
        <v>657</v>
      </c>
      <c r="B28" s="229" t="s">
        <v>658</v>
      </c>
      <c r="C28" s="228">
        <v>94</v>
      </c>
      <c r="D28" s="228">
        <v>93.530974999999998</v>
      </c>
      <c r="E28" s="228">
        <v>133.84610985</v>
      </c>
      <c r="F28" s="228">
        <v>40.315134850000007</v>
      </c>
      <c r="G28" s="224" t="s">
        <v>905</v>
      </c>
      <c r="H28" s="120"/>
      <c r="I28" s="120"/>
      <c r="J28" s="120"/>
      <c r="K28" s="120"/>
    </row>
    <row r="29" spans="1:11" ht="191.25">
      <c r="A29" s="230" t="s">
        <v>659</v>
      </c>
      <c r="B29" s="229" t="s">
        <v>660</v>
      </c>
      <c r="C29" s="228">
        <v>83</v>
      </c>
      <c r="D29" s="228">
        <v>97.909000000000006</v>
      </c>
      <c r="E29" s="228">
        <v>95.070733360000006</v>
      </c>
      <c r="F29" s="228">
        <v>-2.8382666400000005</v>
      </c>
      <c r="G29" s="224" t="s">
        <v>661</v>
      </c>
      <c r="H29" s="120"/>
      <c r="I29" s="120"/>
      <c r="J29" s="120"/>
      <c r="K29" s="120"/>
    </row>
    <row r="30" spans="1:11">
      <c r="A30" s="234" t="s">
        <v>561</v>
      </c>
      <c r="B30" s="232"/>
      <c r="C30" s="220"/>
      <c r="D30" s="220"/>
      <c r="E30" s="220"/>
      <c r="F30" s="220"/>
      <c r="G30" s="218"/>
      <c r="H30" s="120"/>
      <c r="I30" s="120"/>
      <c r="J30" s="120"/>
      <c r="K30" s="120"/>
    </row>
    <row r="31" spans="1:11" ht="112.5">
      <c r="A31" s="230" t="s">
        <v>662</v>
      </c>
      <c r="B31" s="229" t="s">
        <v>663</v>
      </c>
      <c r="C31" s="228">
        <v>663</v>
      </c>
      <c r="D31" s="228">
        <v>660.58795999999995</v>
      </c>
      <c r="E31" s="228">
        <v>649.47578227999998</v>
      </c>
      <c r="F31" s="228">
        <v>-11.112177719999977</v>
      </c>
      <c r="G31" s="224" t="s">
        <v>906</v>
      </c>
      <c r="H31" s="120"/>
      <c r="I31" s="120"/>
      <c r="J31" s="120"/>
      <c r="K31" s="120"/>
    </row>
    <row r="32" spans="1:11" ht="135">
      <c r="A32" s="230" t="s">
        <v>664</v>
      </c>
      <c r="B32" s="229" t="s">
        <v>665</v>
      </c>
      <c r="C32" s="228">
        <v>375</v>
      </c>
      <c r="D32" s="228">
        <v>374.61260800000002</v>
      </c>
      <c r="E32" s="228">
        <v>398.66622362999999</v>
      </c>
      <c r="F32" s="228">
        <v>24.053615629999967</v>
      </c>
      <c r="G32" s="223" t="s">
        <v>666</v>
      </c>
      <c r="H32" s="120"/>
      <c r="I32" s="120"/>
      <c r="J32" s="120"/>
      <c r="K32" s="120"/>
    </row>
    <row r="33" spans="1:11" ht="123.75">
      <c r="A33" s="230" t="s">
        <v>667</v>
      </c>
      <c r="B33" s="229" t="s">
        <v>668</v>
      </c>
      <c r="C33" s="228">
        <v>262</v>
      </c>
      <c r="D33" s="228">
        <v>259.12709799999999</v>
      </c>
      <c r="E33" s="228">
        <v>225.47688188000001</v>
      </c>
      <c r="F33" s="228">
        <v>-33.650216119999982</v>
      </c>
      <c r="G33" s="223" t="s">
        <v>669</v>
      </c>
      <c r="H33" s="120"/>
      <c r="I33" s="120"/>
      <c r="J33" s="120"/>
      <c r="K33" s="120"/>
    </row>
    <row r="34" spans="1:11" ht="157.5">
      <c r="A34" s="230" t="s">
        <v>670</v>
      </c>
      <c r="B34" s="229" t="s">
        <v>671</v>
      </c>
      <c r="C34" s="215">
        <v>158</v>
      </c>
      <c r="D34" s="215">
        <v>158.428</v>
      </c>
      <c r="E34" s="215">
        <v>187.51335025999998</v>
      </c>
      <c r="F34" s="215">
        <v>29.085350259999984</v>
      </c>
      <c r="G34" s="223" t="s">
        <v>672</v>
      </c>
      <c r="H34" s="120"/>
      <c r="I34" s="120"/>
      <c r="J34" s="120"/>
      <c r="K34" s="120"/>
    </row>
    <row r="35" spans="1:11" ht="56.25">
      <c r="A35" s="230" t="s">
        <v>673</v>
      </c>
      <c r="B35" s="229" t="s">
        <v>674</v>
      </c>
      <c r="C35" s="215">
        <v>112</v>
      </c>
      <c r="D35" s="215">
        <v>112.07364200000001</v>
      </c>
      <c r="E35" s="215">
        <v>113.39851632999999</v>
      </c>
      <c r="F35" s="215">
        <v>1.3248743299999859</v>
      </c>
      <c r="G35" s="224" t="s">
        <v>907</v>
      </c>
      <c r="H35" s="120"/>
      <c r="I35" s="120"/>
      <c r="J35" s="120"/>
      <c r="K35" s="120"/>
    </row>
    <row r="36" spans="1:11" ht="146.25">
      <c r="A36" s="230" t="s">
        <v>675</v>
      </c>
      <c r="B36" s="229" t="s">
        <v>676</v>
      </c>
      <c r="C36" s="228">
        <v>80</v>
      </c>
      <c r="D36" s="228">
        <v>79.809714999999997</v>
      </c>
      <c r="E36" s="228">
        <v>95.389432720000002</v>
      </c>
      <c r="F36" s="228">
        <v>15.579717720000005</v>
      </c>
      <c r="G36" s="224" t="s">
        <v>908</v>
      </c>
      <c r="H36" s="120"/>
      <c r="I36" s="120"/>
      <c r="J36" s="120"/>
      <c r="K36" s="120"/>
    </row>
    <row r="37" spans="1:11" ht="123.75">
      <c r="A37" s="230" t="s">
        <v>677</v>
      </c>
      <c r="B37" s="229" t="s">
        <v>678</v>
      </c>
      <c r="C37" s="228">
        <v>66</v>
      </c>
      <c r="D37" s="228">
        <v>66.111662999999993</v>
      </c>
      <c r="E37" s="228">
        <v>50.395391060000001</v>
      </c>
      <c r="F37" s="228">
        <v>-15.716271939999992</v>
      </c>
      <c r="G37" s="223" t="s">
        <v>679</v>
      </c>
      <c r="H37" s="120"/>
      <c r="I37" s="120"/>
      <c r="J37" s="120"/>
      <c r="K37" s="120"/>
    </row>
    <row r="38" spans="1:11">
      <c r="A38" s="214"/>
      <c r="B38" s="213"/>
      <c r="C38" s="213"/>
      <c r="D38" s="212"/>
      <c r="E38" s="212"/>
      <c r="F38" s="212"/>
      <c r="G38" s="211"/>
      <c r="H38" s="120"/>
      <c r="I38" s="120"/>
      <c r="J38" s="120"/>
      <c r="K38" s="120"/>
    </row>
    <row r="39" spans="1:11">
      <c r="A39" s="121" t="s">
        <v>909</v>
      </c>
      <c r="B39" s="122"/>
      <c r="C39" s="210">
        <v>5286</v>
      </c>
      <c r="D39" s="210">
        <v>5210.2456440400001</v>
      </c>
      <c r="E39" s="210">
        <v>5281.1935345000002</v>
      </c>
      <c r="F39" s="210">
        <v>70.947890460000053</v>
      </c>
      <c r="G39" s="209"/>
      <c r="H39" s="120"/>
      <c r="I39" s="120"/>
      <c r="J39" s="120"/>
      <c r="K39" s="120"/>
    </row>
    <row r="40" spans="1:11">
      <c r="A40" s="208" t="s">
        <v>680</v>
      </c>
      <c r="B40" s="207"/>
      <c r="C40" s="206">
        <v>2151</v>
      </c>
      <c r="D40" s="206">
        <v>2157</v>
      </c>
      <c r="E40" s="205">
        <v>2259.9331622399995</v>
      </c>
      <c r="F40" s="204">
        <v>102.93316223999955</v>
      </c>
      <c r="G40" s="209"/>
      <c r="H40" s="120"/>
      <c r="I40" s="120"/>
      <c r="J40" s="120"/>
      <c r="K40" s="120"/>
    </row>
    <row r="41" spans="1:11">
      <c r="A41" s="121" t="s">
        <v>681</v>
      </c>
      <c r="B41" s="122"/>
      <c r="C41" s="210">
        <v>7437</v>
      </c>
      <c r="D41" s="210">
        <v>7367.2456440400001</v>
      </c>
      <c r="E41" s="210">
        <v>7541.1266967399997</v>
      </c>
      <c r="F41" s="210">
        <v>173.8810526999996</v>
      </c>
      <c r="G41" s="209"/>
      <c r="H41" s="120"/>
      <c r="I41" s="120"/>
      <c r="J41" s="120"/>
      <c r="K41" s="120"/>
    </row>
    <row r="42" spans="1:11">
      <c r="A42" s="208" t="s">
        <v>682</v>
      </c>
      <c r="B42" s="207"/>
      <c r="C42" s="205">
        <v>232</v>
      </c>
      <c r="D42" s="205">
        <v>219</v>
      </c>
      <c r="E42" s="205">
        <v>134.49865111</v>
      </c>
      <c r="F42" s="204">
        <v>-84.501348890000003</v>
      </c>
      <c r="G42" s="209"/>
      <c r="H42" s="120"/>
      <c r="I42" s="120"/>
      <c r="J42" s="120"/>
      <c r="K42" s="120"/>
    </row>
    <row r="43" spans="1:11">
      <c r="A43" s="121" t="s">
        <v>683</v>
      </c>
      <c r="B43" s="123"/>
      <c r="C43" s="210">
        <v>7669</v>
      </c>
      <c r="D43" s="210">
        <v>7586.2456440400001</v>
      </c>
      <c r="E43" s="210">
        <v>7675.6253478499993</v>
      </c>
      <c r="F43" s="210">
        <v>89.379703809999228</v>
      </c>
      <c r="G43" s="209"/>
      <c r="H43" s="120"/>
      <c r="I43" s="120"/>
      <c r="J43" s="120"/>
      <c r="K43" s="120"/>
    </row>
    <row r="44" spans="1:11">
      <c r="A44" s="124" t="s">
        <v>231</v>
      </c>
      <c r="B44" s="124"/>
      <c r="C44" s="124"/>
      <c r="D44" s="124"/>
      <c r="E44" s="124"/>
      <c r="F44" s="124"/>
      <c r="G44" s="125"/>
      <c r="H44" s="120"/>
      <c r="I44" s="120"/>
      <c r="J44" s="120"/>
      <c r="K44" s="120"/>
    </row>
    <row r="45" spans="1:11" ht="15" customHeight="1">
      <c r="A45" s="203" t="s">
        <v>684</v>
      </c>
      <c r="B45" s="203"/>
      <c r="C45" s="203"/>
      <c r="D45" s="203"/>
      <c r="E45" s="203"/>
      <c r="F45" s="203"/>
      <c r="G45" s="203"/>
      <c r="H45" s="203"/>
      <c r="I45" s="203"/>
      <c r="J45" s="203"/>
      <c r="K45" s="203"/>
    </row>
    <row r="46" spans="1:11" ht="15" customHeight="1">
      <c r="A46" s="203" t="s">
        <v>910</v>
      </c>
      <c r="B46" s="203"/>
      <c r="C46" s="203"/>
      <c r="D46" s="203"/>
      <c r="E46" s="203"/>
      <c r="F46" s="203"/>
      <c r="G46" s="203"/>
      <c r="H46" s="203"/>
      <c r="I46" s="203"/>
      <c r="J46" s="203"/>
      <c r="K46" s="203"/>
    </row>
    <row r="47" spans="1:11">
      <c r="A47" s="203" t="s">
        <v>911</v>
      </c>
      <c r="B47" s="203"/>
      <c r="C47" s="203"/>
      <c r="D47" s="203"/>
      <c r="E47" s="203"/>
      <c r="F47" s="203"/>
      <c r="G47" s="203"/>
      <c r="H47" s="203"/>
      <c r="I47" s="203"/>
      <c r="J47" s="203"/>
      <c r="K47" s="203"/>
    </row>
  </sheetData>
  <mergeCells count="4">
    <mergeCell ref="A1:J1"/>
    <mergeCell ref="A45:K45"/>
    <mergeCell ref="A46:K46"/>
    <mergeCell ref="A47:K47"/>
  </mergeCells>
  <conditionalFormatting sqref="A5:C19">
    <cfRule type="expression" dxfId="81" priority="16" stopIfTrue="1">
      <formula>IF(OR($A5="AIR DOMAIN",$A5="JOINT DOMAIN",$A5="LAND DOMAIN",$A5="MARITIME DOMAIN"),TRUE,FALSE)</formula>
    </cfRule>
  </conditionalFormatting>
  <conditionalFormatting sqref="A21:C24">
    <cfRule type="expression" dxfId="80" priority="15" stopIfTrue="1">
      <formula>IF(OR($A21="AIR DOMAIN",$A21="JOINT DOMAIN",$A21="LAND DOMAIN",$A21="MARITIME DOMAIN"),TRUE,FALSE)</formula>
    </cfRule>
  </conditionalFormatting>
  <conditionalFormatting sqref="A26:C29">
    <cfRule type="expression" dxfId="79" priority="14" stopIfTrue="1">
      <formula>IF(OR($A26="AIR DOMAIN",$A26="JOINT DOMAIN",$A26="LAND DOMAIN",$A26="MARITIME DOMAIN"),TRUE,FALSE)</formula>
    </cfRule>
  </conditionalFormatting>
  <conditionalFormatting sqref="A31:C37">
    <cfRule type="expression" dxfId="78" priority="13" stopIfTrue="1">
      <formula>IF(OR($A31="AIR DOMAIN",$A31="JOINT DOMAIN",$A31="LAND DOMAIN",$A31="MARITIME DOMAIN"),TRUE,FALSE)</formula>
    </cfRule>
  </conditionalFormatting>
  <conditionalFormatting sqref="D31:D37">
    <cfRule type="expression" dxfId="77" priority="9" stopIfTrue="1">
      <formula>IF(OR($A31="AIR DOMAIN",$A31="JOINT DOMAIN",$A31="LAND DOMAIN",$A31="MARITIME DOMAIN"),TRUE,FALSE)</formula>
    </cfRule>
  </conditionalFormatting>
  <conditionalFormatting sqref="D5:D19">
    <cfRule type="expression" dxfId="76" priority="12" stopIfTrue="1">
      <formula>IF(OR($A5="AIR DOMAIN",$A5="JOINT DOMAIN",$A5="LAND DOMAIN",$A5="MARITIME DOMAIN"),TRUE,FALSE)</formula>
    </cfRule>
  </conditionalFormatting>
  <conditionalFormatting sqref="D21:D24">
    <cfRule type="expression" dxfId="75" priority="11" stopIfTrue="1">
      <formula>IF(OR($A21="AIR DOMAIN",$A21="JOINT DOMAIN",$A21="LAND DOMAIN",$A21="MARITIME DOMAIN"),TRUE,FALSE)</formula>
    </cfRule>
  </conditionalFormatting>
  <conditionalFormatting sqref="D26:D29">
    <cfRule type="expression" dxfId="74" priority="10" stopIfTrue="1">
      <formula>IF(OR($A26="AIR DOMAIN",$A26="JOINT DOMAIN",$A26="LAND DOMAIN",$A26="MARITIME DOMAIN"),TRUE,FALSE)</formula>
    </cfRule>
  </conditionalFormatting>
  <conditionalFormatting sqref="E31:E37">
    <cfRule type="expression" dxfId="73" priority="5" stopIfTrue="1">
      <formula>IF(OR($A31="AIR DOMAIN",$A31="JOINT DOMAIN",$A31="LAND DOMAIN",$A31="MARITIME DOMAIN"),TRUE,FALSE)</formula>
    </cfRule>
  </conditionalFormatting>
  <conditionalFormatting sqref="E5:E19">
    <cfRule type="expression" dxfId="72" priority="8" stopIfTrue="1">
      <formula>IF(OR($A5="AIR DOMAIN",$A5="JOINT DOMAIN",$A5="LAND DOMAIN",$A5="MARITIME DOMAIN"),TRUE,FALSE)</formula>
    </cfRule>
  </conditionalFormatting>
  <conditionalFormatting sqref="E21:E24">
    <cfRule type="expression" dxfId="71" priority="7" stopIfTrue="1">
      <formula>IF(OR($A21="AIR DOMAIN",$A21="JOINT DOMAIN",$A21="LAND DOMAIN",$A21="MARITIME DOMAIN"),TRUE,FALSE)</formula>
    </cfRule>
  </conditionalFormatting>
  <conditionalFormatting sqref="E26:E29">
    <cfRule type="expression" dxfId="70" priority="6" stopIfTrue="1">
      <formula>IF(OR($A26="AIR DOMAIN",$A26="JOINT DOMAIN",$A26="LAND DOMAIN",$A26="MARITIME DOMAIN"),TRUE,FALSE)</formula>
    </cfRule>
  </conditionalFormatting>
  <conditionalFormatting sqref="F31:F37">
    <cfRule type="expression" dxfId="69" priority="1" stopIfTrue="1">
      <formula>IF(OR($A31="AIR DOMAIN",$A31="JOINT DOMAIN",$A31="LAND DOMAIN",$A31="MARITIME DOMAIN"),TRUE,FALSE)</formula>
    </cfRule>
  </conditionalFormatting>
  <conditionalFormatting sqref="F5:F19">
    <cfRule type="expression" dxfId="68" priority="4" stopIfTrue="1">
      <formula>IF(OR($A5="AIR DOMAIN",$A5="JOINT DOMAIN",$A5="LAND DOMAIN",$A5="MARITIME DOMAIN"),TRUE,FALSE)</formula>
    </cfRule>
  </conditionalFormatting>
  <conditionalFormatting sqref="F21:F24">
    <cfRule type="expression" dxfId="67" priority="3" stopIfTrue="1">
      <formula>IF(OR($A21="AIR DOMAIN",$A21="JOINT DOMAIN",$A21="LAND DOMAIN",$A21="MARITIME DOMAIN"),TRUE,FALSE)</formula>
    </cfRule>
  </conditionalFormatting>
  <conditionalFormatting sqref="F26:F29">
    <cfRule type="expression" dxfId="66" priority="2" stopIfTrue="1">
      <formula>IF(OR($A26="AIR DOMAIN",$A26="JOINT DOMAIN",$A26="LAND DOMAIN",$A26="MARITIME DOMAIN"),TRUE,FALSE)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sqref="A1:J1"/>
    </sheetView>
  </sheetViews>
  <sheetFormatPr defaultRowHeight="15"/>
  <cols>
    <col min="1" max="1" width="30.28515625" customWidth="1"/>
    <col min="2" max="2" width="19.42578125" customWidth="1"/>
    <col min="3" max="9" width="14.140625" customWidth="1"/>
    <col min="10" max="10" width="105.140625" customWidth="1"/>
  </cols>
  <sheetData>
    <row r="1" spans="1:11" ht="18">
      <c r="A1" s="172" t="s">
        <v>506</v>
      </c>
      <c r="B1" s="172"/>
      <c r="C1" s="172"/>
      <c r="D1" s="172"/>
      <c r="E1" s="172"/>
      <c r="F1" s="172"/>
      <c r="G1" s="172"/>
      <c r="H1" s="172"/>
      <c r="I1" s="172"/>
      <c r="J1" s="172"/>
    </row>
    <row r="2" spans="1:11" ht="45.75">
      <c r="A2" s="268" t="s">
        <v>507</v>
      </c>
      <c r="B2" s="269" t="s">
        <v>508</v>
      </c>
      <c r="C2" s="270" t="s">
        <v>922</v>
      </c>
      <c r="D2" s="270" t="s">
        <v>509</v>
      </c>
      <c r="E2" s="270" t="s">
        <v>923</v>
      </c>
      <c r="F2" s="270" t="s">
        <v>924</v>
      </c>
      <c r="G2" s="270" t="s">
        <v>925</v>
      </c>
      <c r="H2" s="270" t="s">
        <v>926</v>
      </c>
      <c r="I2" s="270" t="s">
        <v>927</v>
      </c>
      <c r="J2" s="271" t="s">
        <v>510</v>
      </c>
      <c r="K2" s="272"/>
    </row>
    <row r="3" spans="1:11">
      <c r="A3" s="273" t="s">
        <v>511</v>
      </c>
      <c r="B3" s="274" t="s">
        <v>512</v>
      </c>
      <c r="C3" s="274"/>
      <c r="D3" s="274"/>
      <c r="E3" s="274"/>
      <c r="F3" s="274"/>
      <c r="G3" s="274"/>
      <c r="H3" s="274"/>
      <c r="I3" s="274"/>
      <c r="J3" s="275"/>
      <c r="K3" s="276"/>
    </row>
    <row r="4" spans="1:11" ht="123.75">
      <c r="A4" s="230" t="s">
        <v>513</v>
      </c>
      <c r="B4" s="229" t="s">
        <v>514</v>
      </c>
      <c r="C4" s="228">
        <v>15630.71576651</v>
      </c>
      <c r="D4" s="228">
        <v>6475.561776850006</v>
      </c>
      <c r="E4" s="228">
        <v>2430.5572076999997</v>
      </c>
      <c r="F4" s="228">
        <v>2354.4069450300003</v>
      </c>
      <c r="G4" s="228">
        <v>2252.8519936999996</v>
      </c>
      <c r="H4" s="228">
        <v>2565.8820910900004</v>
      </c>
      <c r="I4" s="228">
        <v>313.03009739000072</v>
      </c>
      <c r="J4" s="277" t="s">
        <v>928</v>
      </c>
      <c r="K4" s="276"/>
    </row>
    <row r="5" spans="1:11" ht="67.5">
      <c r="A5" s="230" t="s">
        <v>515</v>
      </c>
      <c r="B5" s="229" t="s">
        <v>516</v>
      </c>
      <c r="C5" s="228">
        <v>1953.37732394</v>
      </c>
      <c r="D5" s="228">
        <v>202.78044394</v>
      </c>
      <c r="E5" s="228">
        <v>239.215113</v>
      </c>
      <c r="F5" s="228">
        <v>199.708776</v>
      </c>
      <c r="G5" s="228">
        <v>191.77735699999999</v>
      </c>
      <c r="H5" s="228">
        <v>206.05239908999999</v>
      </c>
      <c r="I5" s="228">
        <v>14.275042089999999</v>
      </c>
      <c r="J5" s="277" t="s">
        <v>929</v>
      </c>
      <c r="K5" s="278"/>
    </row>
    <row r="6" spans="1:11" ht="135">
      <c r="A6" s="230" t="s">
        <v>517</v>
      </c>
      <c r="B6" s="229" t="s">
        <v>518</v>
      </c>
      <c r="C6" s="228">
        <v>5633.4686264700003</v>
      </c>
      <c r="D6" s="228">
        <v>4116.108271420002</v>
      </c>
      <c r="E6" s="228">
        <v>194.87550100000001</v>
      </c>
      <c r="F6" s="228">
        <v>84.521661604000002</v>
      </c>
      <c r="G6" s="228">
        <v>82.525566999999995</v>
      </c>
      <c r="H6" s="228">
        <v>83.509113170000006</v>
      </c>
      <c r="I6" s="228">
        <v>0.98354617000001099</v>
      </c>
      <c r="J6" s="277" t="s">
        <v>930</v>
      </c>
      <c r="K6" s="276"/>
    </row>
    <row r="7" spans="1:11" ht="67.5">
      <c r="A7" s="230" t="s">
        <v>519</v>
      </c>
      <c r="B7" s="229" t="s">
        <v>520</v>
      </c>
      <c r="C7" s="228">
        <v>3147.6460662199997</v>
      </c>
      <c r="D7" s="228">
        <v>2334.5827940000058</v>
      </c>
      <c r="E7" s="228">
        <v>141.59469813999999</v>
      </c>
      <c r="F7" s="228">
        <v>126.70028499999999</v>
      </c>
      <c r="G7" s="228">
        <v>122.23934613999999</v>
      </c>
      <c r="H7" s="228">
        <v>110.52665609</v>
      </c>
      <c r="I7" s="228">
        <v>-11.712690049999992</v>
      </c>
      <c r="J7" s="279" t="s">
        <v>931</v>
      </c>
      <c r="K7" s="276"/>
    </row>
    <row r="8" spans="1:11" ht="135">
      <c r="A8" s="230" t="s">
        <v>521</v>
      </c>
      <c r="B8" s="229" t="s">
        <v>522</v>
      </c>
      <c r="C8" s="228">
        <v>1178.8638803900001</v>
      </c>
      <c r="D8" s="228">
        <v>794.20754938999892</v>
      </c>
      <c r="E8" s="228">
        <v>164.17379099999999</v>
      </c>
      <c r="F8" s="228">
        <v>145.42462</v>
      </c>
      <c r="G8" s="228">
        <v>141.65828099999999</v>
      </c>
      <c r="H8" s="228">
        <v>112.14930437000001</v>
      </c>
      <c r="I8" s="228">
        <v>-29.508976629999978</v>
      </c>
      <c r="J8" s="279" t="s">
        <v>523</v>
      </c>
      <c r="K8" s="276"/>
    </row>
    <row r="9" spans="1:11" ht="135">
      <c r="A9" s="230" t="s">
        <v>524</v>
      </c>
      <c r="B9" s="229" t="s">
        <v>525</v>
      </c>
      <c r="C9" s="228">
        <v>505.33281536999999</v>
      </c>
      <c r="D9" s="228">
        <v>113.98211636999996</v>
      </c>
      <c r="E9" s="228">
        <v>133.185361</v>
      </c>
      <c r="F9" s="228">
        <v>127.79343900000001</v>
      </c>
      <c r="G9" s="228">
        <v>122.357406</v>
      </c>
      <c r="H9" s="228">
        <v>155.98978086000002</v>
      </c>
      <c r="I9" s="228">
        <v>33.632374860000027</v>
      </c>
      <c r="J9" s="279" t="s">
        <v>932</v>
      </c>
      <c r="K9" s="276"/>
    </row>
    <row r="10" spans="1:11" ht="123.75">
      <c r="A10" s="230" t="s">
        <v>526</v>
      </c>
      <c r="B10" s="229" t="s">
        <v>527</v>
      </c>
      <c r="C10" s="228">
        <v>3770.0114042199998</v>
      </c>
      <c r="D10" s="228">
        <v>3357.3457795000104</v>
      </c>
      <c r="E10" s="228">
        <v>122.51833499999999</v>
      </c>
      <c r="F10" s="228">
        <v>98.521000000000001</v>
      </c>
      <c r="G10" s="228">
        <v>97.311245999999997</v>
      </c>
      <c r="H10" s="228">
        <v>103.90681443999999</v>
      </c>
      <c r="I10" s="228">
        <v>6.5955684399999939</v>
      </c>
      <c r="J10" s="280" t="s">
        <v>933</v>
      </c>
      <c r="K10" s="276"/>
    </row>
    <row r="11" spans="1:11" ht="135">
      <c r="A11" s="230" t="s">
        <v>528</v>
      </c>
      <c r="B11" s="229" t="s">
        <v>529</v>
      </c>
      <c r="C11" s="228">
        <v>3426.8695897800003</v>
      </c>
      <c r="D11" s="228">
        <v>2593.0346017800002</v>
      </c>
      <c r="E11" s="228">
        <v>99.660330999999999</v>
      </c>
      <c r="F11" s="228">
        <v>88.735128000000003</v>
      </c>
      <c r="G11" s="228">
        <v>87.030276000000001</v>
      </c>
      <c r="H11" s="228">
        <v>77.901973499999997</v>
      </c>
      <c r="I11" s="228">
        <v>-9.1283025000000038</v>
      </c>
      <c r="J11" s="279" t="s">
        <v>530</v>
      </c>
      <c r="K11" s="276"/>
    </row>
    <row r="12" spans="1:11" ht="123.75">
      <c r="A12" s="230" t="s">
        <v>531</v>
      </c>
      <c r="B12" s="229" t="s">
        <v>532</v>
      </c>
      <c r="C12" s="228">
        <v>1247.3588238699999</v>
      </c>
      <c r="D12" s="228">
        <v>975.10039987000005</v>
      </c>
      <c r="E12" s="228">
        <v>94.019285999999994</v>
      </c>
      <c r="F12" s="228">
        <v>92.086090999999996</v>
      </c>
      <c r="G12" s="228">
        <v>89.486198999999999</v>
      </c>
      <c r="H12" s="228">
        <v>61.809262959999998</v>
      </c>
      <c r="I12" s="228">
        <v>-27.676936040000001</v>
      </c>
      <c r="J12" s="279" t="s">
        <v>934</v>
      </c>
      <c r="K12" s="276"/>
    </row>
    <row r="13" spans="1:11" ht="191.25">
      <c r="A13" s="230" t="s">
        <v>533</v>
      </c>
      <c r="B13" s="229" t="s">
        <v>534</v>
      </c>
      <c r="C13" s="228">
        <v>974.46730008000009</v>
      </c>
      <c r="D13" s="228">
        <v>298.30837808000035</v>
      </c>
      <c r="E13" s="228">
        <v>93.711346000000006</v>
      </c>
      <c r="F13" s="228">
        <v>136.270601</v>
      </c>
      <c r="G13" s="228">
        <v>135.484869</v>
      </c>
      <c r="H13" s="228">
        <v>121.57242171999999</v>
      </c>
      <c r="I13" s="228">
        <v>-13.912447280000009</v>
      </c>
      <c r="J13" s="279" t="s">
        <v>535</v>
      </c>
      <c r="K13" s="276"/>
    </row>
    <row r="14" spans="1:11">
      <c r="A14" s="273" t="s">
        <v>536</v>
      </c>
      <c r="B14" s="281" t="s">
        <v>512</v>
      </c>
      <c r="C14" s="282"/>
      <c r="D14" s="274"/>
      <c r="E14" s="274"/>
      <c r="F14" s="274"/>
      <c r="G14" s="274"/>
      <c r="H14" s="274"/>
      <c r="I14" s="274"/>
      <c r="J14" s="275"/>
      <c r="K14" s="276"/>
    </row>
    <row r="15" spans="1:11" ht="90">
      <c r="A15" s="230" t="s">
        <v>537</v>
      </c>
      <c r="B15" s="229" t="s">
        <v>538</v>
      </c>
      <c r="C15" s="228">
        <v>962.3414712</v>
      </c>
      <c r="D15" s="228">
        <v>573.95696720000024</v>
      </c>
      <c r="E15" s="228">
        <v>216.458157</v>
      </c>
      <c r="F15" s="228">
        <v>118.544749</v>
      </c>
      <c r="G15" s="228">
        <v>116.58154</v>
      </c>
      <c r="H15" s="228">
        <v>67.511597530000003</v>
      </c>
      <c r="I15" s="228">
        <v>-49.069942470000001</v>
      </c>
      <c r="J15" s="283" t="s">
        <v>935</v>
      </c>
      <c r="K15" s="276"/>
    </row>
    <row r="16" spans="1:11" ht="78.75">
      <c r="A16" s="230" t="s">
        <v>539</v>
      </c>
      <c r="B16" s="229" t="s">
        <v>540</v>
      </c>
      <c r="C16" s="228">
        <v>942.21165746999998</v>
      </c>
      <c r="D16" s="228">
        <v>684.89474347000055</v>
      </c>
      <c r="E16" s="228">
        <v>95.850335999999999</v>
      </c>
      <c r="F16" s="228">
        <v>90.214795219191188</v>
      </c>
      <c r="G16" s="228">
        <v>88.299186000000006</v>
      </c>
      <c r="H16" s="228">
        <v>76.994460700000005</v>
      </c>
      <c r="I16" s="228">
        <v>-11.304725300000001</v>
      </c>
      <c r="J16" s="283" t="s">
        <v>936</v>
      </c>
      <c r="K16" s="276"/>
    </row>
    <row r="17" spans="1:11">
      <c r="A17" s="273" t="s">
        <v>541</v>
      </c>
      <c r="B17" s="282"/>
      <c r="C17" s="282"/>
      <c r="D17" s="274"/>
      <c r="E17" s="274"/>
      <c r="F17" s="274"/>
      <c r="G17" s="274"/>
      <c r="H17" s="274"/>
      <c r="I17" s="274"/>
      <c r="J17" s="275"/>
      <c r="K17" s="276"/>
    </row>
    <row r="18" spans="1:11" ht="157.5">
      <c r="A18" s="230" t="s">
        <v>542</v>
      </c>
      <c r="B18" s="229" t="s">
        <v>543</v>
      </c>
      <c r="C18" s="228">
        <v>5655.4354852299994</v>
      </c>
      <c r="D18" s="228">
        <v>1066.2444485000008</v>
      </c>
      <c r="E18" s="228">
        <v>566.14568199999997</v>
      </c>
      <c r="F18" s="228">
        <v>501.38706592</v>
      </c>
      <c r="G18" s="228">
        <v>488.71163999999999</v>
      </c>
      <c r="H18" s="228">
        <v>414.60912927999999</v>
      </c>
      <c r="I18" s="228">
        <v>-74.102510719999998</v>
      </c>
      <c r="J18" s="284" t="s">
        <v>937</v>
      </c>
      <c r="K18" s="276"/>
    </row>
    <row r="19" spans="1:11" ht="135">
      <c r="A19" s="230" t="s">
        <v>544</v>
      </c>
      <c r="B19" s="229" t="s">
        <v>545</v>
      </c>
      <c r="C19" s="228">
        <v>1952.8881865399999</v>
      </c>
      <c r="D19" s="228">
        <v>774.42609454000183</v>
      </c>
      <c r="E19" s="228">
        <v>440.10164700000001</v>
      </c>
      <c r="F19" s="228">
        <v>434.004232</v>
      </c>
      <c r="G19" s="228">
        <v>425.67104899999998</v>
      </c>
      <c r="H19" s="228">
        <v>411.59061405</v>
      </c>
      <c r="I19" s="228">
        <v>-14.080434949999983</v>
      </c>
      <c r="J19" s="285" t="s">
        <v>546</v>
      </c>
      <c r="K19" s="276"/>
    </row>
    <row r="20" spans="1:11" ht="123.75">
      <c r="A20" s="230" t="s">
        <v>547</v>
      </c>
      <c r="B20" s="229" t="s">
        <v>548</v>
      </c>
      <c r="C20" s="228">
        <v>3397.7811042399999</v>
      </c>
      <c r="D20" s="228">
        <v>2532.6650282400051</v>
      </c>
      <c r="E20" s="228">
        <v>226.107766</v>
      </c>
      <c r="F20" s="228">
        <v>218.54201399999999</v>
      </c>
      <c r="G20" s="228">
        <v>216.36111600000001</v>
      </c>
      <c r="H20" s="228">
        <v>216.09000513999999</v>
      </c>
      <c r="I20" s="113">
        <v>-0.2711108600000216</v>
      </c>
      <c r="J20" s="285" t="s">
        <v>938</v>
      </c>
      <c r="K20" s="276"/>
    </row>
    <row r="21" spans="1:11" ht="123.75">
      <c r="A21" s="230" t="s">
        <v>549</v>
      </c>
      <c r="B21" s="229" t="s">
        <v>550</v>
      </c>
      <c r="C21" s="228">
        <v>1200.9523391199998</v>
      </c>
      <c r="D21" s="228">
        <v>275.90950612000017</v>
      </c>
      <c r="E21" s="228">
        <v>174.412869</v>
      </c>
      <c r="F21" s="228">
        <v>171.491298</v>
      </c>
      <c r="G21" s="228">
        <v>167.51963499999999</v>
      </c>
      <c r="H21" s="228">
        <v>172.26217853999998</v>
      </c>
      <c r="I21" s="228">
        <v>4.7425435399999856</v>
      </c>
      <c r="J21" s="286" t="s">
        <v>939</v>
      </c>
      <c r="K21" s="278"/>
    </row>
    <row r="22" spans="1:11" ht="101.25">
      <c r="A22" s="230" t="s">
        <v>551</v>
      </c>
      <c r="B22" s="229" t="s">
        <v>552</v>
      </c>
      <c r="C22" s="228">
        <v>826.58433238999999</v>
      </c>
      <c r="D22" s="228">
        <v>143.12438839000004</v>
      </c>
      <c r="E22" s="228">
        <v>148.652019</v>
      </c>
      <c r="F22" s="228">
        <v>80.839899610000003</v>
      </c>
      <c r="G22" s="228">
        <v>77.280627999999993</v>
      </c>
      <c r="H22" s="228">
        <v>105.36841814</v>
      </c>
      <c r="I22" s="228">
        <v>28.08779014000001</v>
      </c>
      <c r="J22" s="286" t="s">
        <v>940</v>
      </c>
      <c r="K22" s="278"/>
    </row>
    <row r="23" spans="1:11" ht="101.25">
      <c r="A23" s="230" t="s">
        <v>553</v>
      </c>
      <c r="B23" s="229" t="s">
        <v>554</v>
      </c>
      <c r="C23" s="228">
        <v>1173.1494821800002</v>
      </c>
      <c r="D23" s="228">
        <v>169.38291517999994</v>
      </c>
      <c r="E23" s="228">
        <v>142.95608999999999</v>
      </c>
      <c r="F23" s="228">
        <v>142.58369300000001</v>
      </c>
      <c r="G23" s="228">
        <v>139.904798</v>
      </c>
      <c r="H23" s="228">
        <v>200.31988878999999</v>
      </c>
      <c r="I23" s="228">
        <v>60.415090789999994</v>
      </c>
      <c r="J23" s="286" t="s">
        <v>941</v>
      </c>
      <c r="K23" s="276"/>
    </row>
    <row r="24" spans="1:11" ht="146.25">
      <c r="A24" s="230" t="s">
        <v>555</v>
      </c>
      <c r="B24" s="229" t="s">
        <v>556</v>
      </c>
      <c r="C24" s="228">
        <v>249.92034313999997</v>
      </c>
      <c r="D24" s="228">
        <v>59.445171140000014</v>
      </c>
      <c r="E24" s="228">
        <v>139.78698199999999</v>
      </c>
      <c r="F24" s="228">
        <v>100.979454</v>
      </c>
      <c r="G24" s="228">
        <v>97.904877999999997</v>
      </c>
      <c r="H24" s="228">
        <v>49.095382719999996</v>
      </c>
      <c r="I24" s="228">
        <v>-48.80949528</v>
      </c>
      <c r="J24" s="286" t="s">
        <v>942</v>
      </c>
      <c r="K24" s="276"/>
    </row>
    <row r="25" spans="1:11" ht="157.5">
      <c r="A25" s="230" t="s">
        <v>557</v>
      </c>
      <c r="B25" s="229" t="s">
        <v>558</v>
      </c>
      <c r="C25" s="228">
        <v>739.41009703999998</v>
      </c>
      <c r="D25" s="228">
        <v>45.67137103999999</v>
      </c>
      <c r="E25" s="228">
        <v>111.717856</v>
      </c>
      <c r="F25" s="228">
        <v>117.53987040000001</v>
      </c>
      <c r="G25" s="228">
        <v>112.679022</v>
      </c>
      <c r="H25" s="228">
        <v>101.68205413</v>
      </c>
      <c r="I25" s="228">
        <v>-10.996967870000006</v>
      </c>
      <c r="J25" s="286" t="s">
        <v>943</v>
      </c>
      <c r="K25" s="276"/>
    </row>
    <row r="26" spans="1:11" ht="112.5">
      <c r="A26" s="230" t="s">
        <v>559</v>
      </c>
      <c r="B26" s="229" t="s">
        <v>560</v>
      </c>
      <c r="C26" s="228">
        <v>2022.4418817400001</v>
      </c>
      <c r="D26" s="228">
        <v>421.41557440000037</v>
      </c>
      <c r="E26" s="228">
        <v>95.470375000000004</v>
      </c>
      <c r="F26" s="228">
        <v>90.703035</v>
      </c>
      <c r="G26" s="228">
        <v>206.86539999999999</v>
      </c>
      <c r="H26" s="228">
        <v>190.36041164</v>
      </c>
      <c r="I26" s="228">
        <v>-16.504988359999999</v>
      </c>
      <c r="J26" s="286" t="s">
        <v>944</v>
      </c>
      <c r="K26" s="276"/>
    </row>
    <row r="27" spans="1:11">
      <c r="A27" s="273" t="s">
        <v>561</v>
      </c>
      <c r="B27" s="282"/>
      <c r="C27" s="282"/>
      <c r="D27" s="274"/>
      <c r="E27" s="274"/>
      <c r="F27" s="274"/>
      <c r="G27" s="274"/>
      <c r="H27" s="274"/>
      <c r="I27" s="274"/>
      <c r="J27" s="275"/>
      <c r="K27" s="276"/>
    </row>
    <row r="28" spans="1:11" ht="90">
      <c r="A28" s="230" t="s">
        <v>562</v>
      </c>
      <c r="B28" s="229" t="s">
        <v>563</v>
      </c>
      <c r="C28" s="228">
        <v>5818.1511981700005</v>
      </c>
      <c r="D28" s="228">
        <v>1322.2263681699981</v>
      </c>
      <c r="E28" s="228">
        <v>782</v>
      </c>
      <c r="F28" s="228">
        <v>782.45388700000001</v>
      </c>
      <c r="G28" s="228">
        <v>768.33817299999998</v>
      </c>
      <c r="H28" s="228">
        <v>630.73643904999994</v>
      </c>
      <c r="I28" s="228">
        <v>-137.60173395000004</v>
      </c>
      <c r="J28" s="286" t="s">
        <v>564</v>
      </c>
      <c r="K28" s="276"/>
    </row>
    <row r="29" spans="1:11" ht="191.25">
      <c r="A29" s="230" t="s">
        <v>565</v>
      </c>
      <c r="B29" s="229" t="s">
        <v>566</v>
      </c>
      <c r="C29" s="228">
        <v>6046.8932977299992</v>
      </c>
      <c r="D29" s="228">
        <v>710.60746773000005</v>
      </c>
      <c r="E29" s="228">
        <v>586.99497399999996</v>
      </c>
      <c r="F29" s="228">
        <v>506.88034800000003</v>
      </c>
      <c r="G29" s="228">
        <v>498.36559299999999</v>
      </c>
      <c r="H29" s="228">
        <v>508.48906581</v>
      </c>
      <c r="I29" s="228">
        <v>10.12347281000001</v>
      </c>
      <c r="J29" s="286" t="s">
        <v>945</v>
      </c>
      <c r="K29" s="276"/>
    </row>
    <row r="30" spans="1:11" ht="157.5">
      <c r="A30" s="230" t="s">
        <v>567</v>
      </c>
      <c r="B30" s="229" t="s">
        <v>568</v>
      </c>
      <c r="C30" s="228">
        <v>3669.6407326100002</v>
      </c>
      <c r="D30" s="228">
        <v>608.86813260999986</v>
      </c>
      <c r="E30" s="228">
        <v>285.18614000000002</v>
      </c>
      <c r="F30" s="228">
        <v>254.49095590000002</v>
      </c>
      <c r="G30" s="228">
        <v>252.11667399999999</v>
      </c>
      <c r="H30" s="228">
        <v>204.56115174000001</v>
      </c>
      <c r="I30" s="228">
        <v>-47.555522259999975</v>
      </c>
      <c r="J30" s="286" t="s">
        <v>946</v>
      </c>
      <c r="K30" s="276"/>
    </row>
    <row r="31" spans="1:11" ht="191.25">
      <c r="A31" s="230" t="s">
        <v>569</v>
      </c>
      <c r="B31" s="229" t="s">
        <v>570</v>
      </c>
      <c r="C31" s="228">
        <v>1082.6150183299999</v>
      </c>
      <c r="D31" s="228">
        <v>667.74207288999889</v>
      </c>
      <c r="E31" s="228">
        <v>231.32634193000001</v>
      </c>
      <c r="F31" s="228">
        <v>214.421199</v>
      </c>
      <c r="G31" s="228">
        <v>208.11931093000001</v>
      </c>
      <c r="H31" s="228">
        <v>150.46235222999999</v>
      </c>
      <c r="I31" s="228">
        <v>-57.656958700000018</v>
      </c>
      <c r="J31" s="286" t="s">
        <v>571</v>
      </c>
      <c r="K31" s="276"/>
    </row>
    <row r="32" spans="1:11" ht="123.75">
      <c r="A32" s="230" t="s">
        <v>572</v>
      </c>
      <c r="B32" s="229" t="s">
        <v>573</v>
      </c>
      <c r="C32" s="228">
        <v>670.97055383000009</v>
      </c>
      <c r="D32" s="228">
        <v>339.69898682999997</v>
      </c>
      <c r="E32" s="228">
        <v>134.08988500000001</v>
      </c>
      <c r="F32" s="228">
        <v>133.44620499999999</v>
      </c>
      <c r="G32" s="228">
        <v>131.69674699999999</v>
      </c>
      <c r="H32" s="228">
        <v>124.03854929000001</v>
      </c>
      <c r="I32" s="228">
        <v>-7.6581977099999818</v>
      </c>
      <c r="J32" s="286" t="s">
        <v>947</v>
      </c>
      <c r="K32" s="276"/>
    </row>
    <row r="33" spans="1:11" ht="56.25">
      <c r="A33" s="230" t="s">
        <v>574</v>
      </c>
      <c r="B33" s="229" t="s">
        <v>575</v>
      </c>
      <c r="C33" s="228">
        <v>9094.254828090001</v>
      </c>
      <c r="D33" s="228">
        <v>8084.6365090900363</v>
      </c>
      <c r="E33" s="228">
        <v>104.855724</v>
      </c>
      <c r="F33" s="228">
        <v>62.929470649999999</v>
      </c>
      <c r="G33" s="228">
        <v>62.328068999999999</v>
      </c>
      <c r="H33" s="228">
        <v>62.205366079999997</v>
      </c>
      <c r="I33" s="228">
        <v>-0.12270292000000182</v>
      </c>
      <c r="J33" s="286" t="s">
        <v>948</v>
      </c>
      <c r="K33" s="276"/>
    </row>
    <row r="34" spans="1:11" ht="101.25">
      <c r="A34" s="230" t="s">
        <v>576</v>
      </c>
      <c r="B34" s="229" t="s">
        <v>577</v>
      </c>
      <c r="C34" s="228">
        <v>342.62669642000003</v>
      </c>
      <c r="D34" s="228">
        <v>32.772036419999999</v>
      </c>
      <c r="E34" s="228">
        <v>93.864312999999996</v>
      </c>
      <c r="F34" s="228">
        <v>69.359264999999994</v>
      </c>
      <c r="G34" s="228">
        <v>68.777303000000003</v>
      </c>
      <c r="H34" s="228">
        <v>48.202939100000002</v>
      </c>
      <c r="I34" s="228">
        <v>-20.574363900000002</v>
      </c>
      <c r="J34" s="279" t="s">
        <v>578</v>
      </c>
      <c r="K34" s="276"/>
    </row>
    <row r="35" spans="1:11" ht="67.5">
      <c r="A35" s="230" t="s">
        <v>579</v>
      </c>
      <c r="B35" s="229" t="s">
        <v>580</v>
      </c>
      <c r="C35" s="228">
        <v>375.52992248999999</v>
      </c>
      <c r="D35" s="228">
        <v>70.202057490000058</v>
      </c>
      <c r="E35" s="228">
        <v>87.318607</v>
      </c>
      <c r="F35" s="228">
        <v>86.962449000000007</v>
      </c>
      <c r="G35" s="228">
        <v>86.240474000000006</v>
      </c>
      <c r="H35" s="228">
        <v>36.709826810000003</v>
      </c>
      <c r="I35" s="228">
        <v>-49.530647190000003</v>
      </c>
      <c r="J35" s="280" t="s">
        <v>949</v>
      </c>
      <c r="K35" s="276"/>
    </row>
    <row r="36" spans="1:11" ht="112.5">
      <c r="A36" s="230" t="s">
        <v>581</v>
      </c>
      <c r="B36" s="229" t="s">
        <v>582</v>
      </c>
      <c r="C36" s="228">
        <v>501.37527405999998</v>
      </c>
      <c r="D36" s="228">
        <v>179.46878605999999</v>
      </c>
      <c r="E36" s="228">
        <v>85.341897000000003</v>
      </c>
      <c r="F36" s="228">
        <v>82.741873999999996</v>
      </c>
      <c r="G36" s="228">
        <v>82.229539000000003</v>
      </c>
      <c r="H36" s="228">
        <v>71.274222019999996</v>
      </c>
      <c r="I36" s="228">
        <v>-10.955316980000006</v>
      </c>
      <c r="J36" s="279" t="s">
        <v>950</v>
      </c>
      <c r="K36" s="276"/>
    </row>
    <row r="37" spans="1:11">
      <c r="A37" s="287" t="s">
        <v>583</v>
      </c>
      <c r="B37" s="287"/>
      <c r="C37" s="288">
        <v>84193.285498870013</v>
      </c>
      <c r="D37" s="288">
        <v>40024.370736710065</v>
      </c>
      <c r="E37" s="288">
        <v>8462.1486307699997</v>
      </c>
      <c r="F37" s="288">
        <v>7714.6843063331917</v>
      </c>
      <c r="G37" s="288">
        <v>7618.71331577</v>
      </c>
      <c r="H37" s="288">
        <v>7441.863870080002</v>
      </c>
      <c r="I37" s="288">
        <v>-176.84944568999936</v>
      </c>
      <c r="J37" s="289"/>
      <c r="K37" s="276"/>
    </row>
    <row r="38" spans="1:11">
      <c r="A38" s="290" t="s">
        <v>584</v>
      </c>
      <c r="B38" s="290"/>
      <c r="C38" s="291">
        <v>37381.663392119954</v>
      </c>
      <c r="D38" s="291">
        <v>24255.991885109986</v>
      </c>
      <c r="E38" s="291">
        <v>1965.0816357900003</v>
      </c>
      <c r="F38" s="291">
        <v>2095.9999999999991</v>
      </c>
      <c r="G38" s="291">
        <v>2151.9114437899998</v>
      </c>
      <c r="H38" s="291">
        <v>1907.5162383499992</v>
      </c>
      <c r="I38" s="291">
        <v>-244.39520543999924</v>
      </c>
      <c r="J38" s="292"/>
      <c r="K38" s="276"/>
    </row>
    <row r="39" spans="1:11" ht="22.5">
      <c r="A39" s="287" t="s">
        <v>585</v>
      </c>
      <c r="B39" s="287"/>
      <c r="C39" s="288">
        <v>121574.94889098997</v>
      </c>
      <c r="D39" s="288">
        <v>64280.362621820052</v>
      </c>
      <c r="E39" s="288">
        <v>10427.23026656</v>
      </c>
      <c r="F39" s="288">
        <v>9810.6843063331908</v>
      </c>
      <c r="G39" s="288">
        <v>9770.6247595599998</v>
      </c>
      <c r="H39" s="288">
        <v>9349.3801084300012</v>
      </c>
      <c r="I39" s="288">
        <v>-421.2446511299986</v>
      </c>
      <c r="J39" s="289"/>
      <c r="K39" s="276"/>
    </row>
    <row r="40" spans="1:11">
      <c r="A40" s="293" t="s">
        <v>13</v>
      </c>
      <c r="B40" s="294"/>
      <c r="C40" s="295"/>
      <c r="D40" s="296"/>
      <c r="E40" s="297"/>
      <c r="F40" s="297"/>
      <c r="G40" s="297"/>
      <c r="H40" s="297"/>
      <c r="I40" s="297"/>
      <c r="J40" s="298"/>
      <c r="K40" s="276"/>
    </row>
    <row r="41" spans="1:11" ht="15" customHeight="1">
      <c r="A41" s="203" t="s">
        <v>586</v>
      </c>
      <c r="B41" s="203"/>
      <c r="C41" s="203"/>
      <c r="D41" s="203"/>
      <c r="E41" s="203"/>
      <c r="F41" s="203"/>
      <c r="G41" s="203"/>
      <c r="H41" s="203"/>
      <c r="I41" s="203"/>
      <c r="J41" s="203"/>
      <c r="K41" s="276"/>
    </row>
    <row r="42" spans="1:11" ht="15" customHeight="1">
      <c r="A42" s="203" t="s">
        <v>587</v>
      </c>
      <c r="B42" s="203"/>
      <c r="C42" s="203"/>
      <c r="D42" s="203"/>
      <c r="E42" s="203"/>
      <c r="F42" s="203"/>
      <c r="G42" s="203"/>
      <c r="H42" s="203"/>
      <c r="I42" s="203"/>
      <c r="J42" s="203"/>
      <c r="K42" s="276"/>
    </row>
    <row r="43" spans="1:11" ht="15" customHeight="1">
      <c r="A43" s="203" t="s">
        <v>588</v>
      </c>
      <c r="B43" s="203"/>
      <c r="C43" s="203"/>
      <c r="D43" s="203"/>
      <c r="E43" s="203"/>
      <c r="F43" s="203"/>
      <c r="G43" s="203"/>
      <c r="H43" s="203"/>
      <c r="I43" s="203"/>
      <c r="J43" s="203"/>
      <c r="K43" s="276"/>
    </row>
    <row r="44" spans="1:11" ht="15" customHeight="1">
      <c r="A44" s="203" t="s">
        <v>589</v>
      </c>
      <c r="B44" s="203"/>
      <c r="C44" s="203"/>
      <c r="D44" s="203"/>
      <c r="E44" s="203"/>
      <c r="F44" s="203"/>
      <c r="G44" s="203"/>
      <c r="H44" s="203"/>
      <c r="I44" s="203"/>
      <c r="J44" s="203"/>
      <c r="K44" s="276"/>
    </row>
    <row r="45" spans="1:11" ht="15" customHeight="1">
      <c r="A45" s="203" t="s">
        <v>590</v>
      </c>
      <c r="B45" s="203"/>
      <c r="C45" s="203"/>
      <c r="D45" s="203"/>
      <c r="E45" s="203"/>
      <c r="F45" s="203"/>
      <c r="G45" s="203"/>
      <c r="H45" s="203"/>
      <c r="I45" s="203"/>
      <c r="J45" s="203"/>
      <c r="K45" s="276"/>
    </row>
    <row r="46" spans="1:11" ht="15" customHeight="1">
      <c r="A46" s="203" t="s">
        <v>591</v>
      </c>
      <c r="B46" s="203"/>
      <c r="C46" s="203"/>
      <c r="D46" s="203"/>
      <c r="E46" s="203"/>
      <c r="F46" s="203"/>
      <c r="G46" s="203"/>
      <c r="H46" s="203"/>
      <c r="I46" s="203"/>
      <c r="J46" s="203"/>
      <c r="K46" s="276"/>
    </row>
    <row r="47" spans="1:11">
      <c r="A47" s="299"/>
      <c r="B47" s="300"/>
      <c r="C47" s="300"/>
      <c r="D47" s="300"/>
      <c r="E47" s="300"/>
      <c r="F47" s="300"/>
      <c r="G47" s="300"/>
      <c r="H47" s="300"/>
      <c r="I47" s="300"/>
      <c r="J47" s="301"/>
      <c r="K47" s="276"/>
    </row>
  </sheetData>
  <mergeCells count="8">
    <mergeCell ref="A47:I47"/>
    <mergeCell ref="A46:J46"/>
    <mergeCell ref="A1:J1"/>
    <mergeCell ref="A41:J41"/>
    <mergeCell ref="A42:J42"/>
    <mergeCell ref="A43:J43"/>
    <mergeCell ref="A44:J44"/>
    <mergeCell ref="A45:J45"/>
  </mergeCells>
  <conditionalFormatting sqref="A4:B13 A30:B36 D30:D36 C28:C36 C18:D26 C15:D16">
    <cfRule type="expression" dxfId="32" priority="29">
      <formula>IF(OR($A4="AIR DOMAIN",$A4="JOINT DOMAIN",$A4="LAND DOMAIN",$A4="MARITIME DOMAIN"),TRUE,FALSE)</formula>
    </cfRule>
  </conditionalFormatting>
  <conditionalFormatting sqref="D4:D13">
    <cfRule type="expression" dxfId="31" priority="28">
      <formula>IF(OR($A4="AIR DOMAIN",$A4="JOINT DOMAIN",$A4="LAND DOMAIN",$A4="MARITIME DOMAIN"),TRUE,FALSE)</formula>
    </cfRule>
  </conditionalFormatting>
  <conditionalFormatting sqref="E15:E16">
    <cfRule type="expression" dxfId="30" priority="25">
      <formula>IF(OR($A15="AIR DOMAIN",$A15="JOINT DOMAIN",$A15="LAND DOMAIN",$A15="MARITIME DOMAIN"),TRUE,FALSE)</formula>
    </cfRule>
  </conditionalFormatting>
  <conditionalFormatting sqref="E4:E13">
    <cfRule type="expression" dxfId="29" priority="27">
      <formula>IF(OR($A4="AIR DOMAIN",$A4="JOINT DOMAIN",$A4="LAND DOMAIN",$A4="MARITIME DOMAIN"),TRUE,FALSE)</formula>
    </cfRule>
  </conditionalFormatting>
  <conditionalFormatting sqref="A15:B16">
    <cfRule type="expression" dxfId="28" priority="26">
      <formula>IF(OR($A15="AIR DOMAIN",$A15="JOINT DOMAIN",$A15="LAND DOMAIN",$A15="MARITIME DOMAIN"),TRUE,FALSE)</formula>
    </cfRule>
  </conditionalFormatting>
  <conditionalFormatting sqref="E28:E29">
    <cfRule type="expression" dxfId="27" priority="18">
      <formula>IF(OR($A28="AIR DOMAIN",$A28="JOINT DOMAIN",$A28="LAND DOMAIN",$A28="MARITIME DOMAIN"),TRUE,FALSE)</formula>
    </cfRule>
  </conditionalFormatting>
  <conditionalFormatting sqref="A18:B26">
    <cfRule type="expression" dxfId="26" priority="24">
      <formula>IF(OR($A18="AIR DOMAIN",$A18="JOINT DOMAIN",$A18="LAND DOMAIN",$A18="MARITIME DOMAIN"),TRUE,FALSE)</formula>
    </cfRule>
  </conditionalFormatting>
  <conditionalFormatting sqref="E18:E26">
    <cfRule type="expression" dxfId="25" priority="23">
      <formula>IF(OR($A18="AIR DOMAIN",$A18="JOINT DOMAIN",$A18="LAND DOMAIN",$A18="MARITIME DOMAIN"),TRUE,FALSE)</formula>
    </cfRule>
  </conditionalFormatting>
  <conditionalFormatting sqref="A29:B29">
    <cfRule type="expression" dxfId="24" priority="22">
      <formula>IF(OR($A29="AIR DOMAIN",$A29="JOINT DOMAIN",$A29="LAND DOMAIN",$A29="MARITIME DOMAIN"),TRUE,FALSE)</formula>
    </cfRule>
  </conditionalFormatting>
  <conditionalFormatting sqref="A28:B28">
    <cfRule type="expression" dxfId="23" priority="21">
      <formula>IF(OR($A28="AIR DOMAIN",$A28="JOINT DOMAIN",$A28="LAND DOMAIN",$A28="MARITIME DOMAIN"),TRUE,FALSE)</formula>
    </cfRule>
  </conditionalFormatting>
  <conditionalFormatting sqref="D28:D29">
    <cfRule type="expression" dxfId="22" priority="20">
      <formula>IF(OR($A28="AIR DOMAIN",$A28="JOINT DOMAIN",$A28="LAND DOMAIN",$A28="MARITIME DOMAIN"),TRUE,FALSE)</formula>
    </cfRule>
  </conditionalFormatting>
  <conditionalFormatting sqref="E30:E36">
    <cfRule type="expression" dxfId="21" priority="19">
      <formula>IF(OR($A30="AIR DOMAIN",$A30="JOINT DOMAIN",$A30="LAND DOMAIN",$A30="MARITIME DOMAIN"),TRUE,FALSE)</formula>
    </cfRule>
  </conditionalFormatting>
  <conditionalFormatting sqref="F4:F13 G28:G36 G18:G26 G15:G16">
    <cfRule type="expression" dxfId="20" priority="17">
      <formula>IF(OR($B4="AIR DOMAIN",$B4="JOINT DOMAIN",$B4="LAND DOMAIN",$B4="MARITIME DOMAIN"),TRUE,FALSE)</formula>
    </cfRule>
  </conditionalFormatting>
  <conditionalFormatting sqref="F15:F16">
    <cfRule type="expression" dxfId="19" priority="16">
      <formula>IF(OR($B15="AIR DOMAIN",$B15="JOINT DOMAIN",$B15="LAND DOMAIN",$B15="MARITIME DOMAIN"),TRUE,FALSE)</formula>
    </cfRule>
  </conditionalFormatting>
  <conditionalFormatting sqref="F18:F26">
    <cfRule type="expression" dxfId="18" priority="15">
      <formula>IF(OR($B18="AIR DOMAIN",$B18="JOINT DOMAIN",$B18="LAND DOMAIN",$B18="MARITIME DOMAIN"),TRUE,FALSE)</formula>
    </cfRule>
  </conditionalFormatting>
  <conditionalFormatting sqref="F30:F36">
    <cfRule type="expression" dxfId="17" priority="14">
      <formula>IF(OR($B30="AIR DOMAIN",$B30="JOINT DOMAIN",$B30="LAND DOMAIN",$B30="MARITIME DOMAIN"),TRUE,FALSE)</formula>
    </cfRule>
  </conditionalFormatting>
  <conditionalFormatting sqref="F28:F29">
    <cfRule type="expression" dxfId="16" priority="13">
      <formula>IF(OR($B28="AIR DOMAIN",$B28="JOINT DOMAIN",$B28="LAND DOMAIN",$B28="MARITIME DOMAIN"),TRUE,FALSE)</formula>
    </cfRule>
  </conditionalFormatting>
  <conditionalFormatting sqref="G4:G13">
    <cfRule type="expression" dxfId="15" priority="12">
      <formula>IF(OR($B4="AIR DOMAIN",$B4="JOINT DOMAIN",$B4="LAND DOMAIN",$B4="MARITIME DOMAIN"),TRUE,FALSE)</formula>
    </cfRule>
  </conditionalFormatting>
  <conditionalFormatting sqref="C4:C13">
    <cfRule type="expression" dxfId="14" priority="11">
      <formula>IF(OR($A4="AIR DOMAIN",$A4="JOINT DOMAIN",$A4="LAND DOMAIN",$A4="MARITIME DOMAIN"),TRUE,FALSE)</formula>
    </cfRule>
  </conditionalFormatting>
  <conditionalFormatting sqref="H4:H13">
    <cfRule type="expression" dxfId="13" priority="10">
      <formula>IF(OR($B4="AIR DOMAIN",$B4="JOINT DOMAIN",$B4="LAND DOMAIN",$B4="MARITIME DOMAIN"),TRUE,FALSE)</formula>
    </cfRule>
  </conditionalFormatting>
  <conditionalFormatting sqref="H15:H16">
    <cfRule type="expression" dxfId="12" priority="9">
      <formula>IF(OR($B15="AIR DOMAIN",$B15="JOINT DOMAIN",$B15="LAND DOMAIN",$B15="MARITIME DOMAIN"),TRUE,FALSE)</formula>
    </cfRule>
  </conditionalFormatting>
  <conditionalFormatting sqref="H18:H26">
    <cfRule type="expression" dxfId="11" priority="8">
      <formula>IF(OR($B18="AIR DOMAIN",$B18="JOINT DOMAIN",$B18="LAND DOMAIN",$B18="MARITIME DOMAIN"),TRUE,FALSE)</formula>
    </cfRule>
  </conditionalFormatting>
  <conditionalFormatting sqref="H30:H36">
    <cfRule type="expression" dxfId="10" priority="7">
      <formula>IF(OR($B30="AIR DOMAIN",$B30="JOINT DOMAIN",$B30="LAND DOMAIN",$B30="MARITIME DOMAIN"),TRUE,FALSE)</formula>
    </cfRule>
  </conditionalFormatting>
  <conditionalFormatting sqref="H28:H29">
    <cfRule type="expression" dxfId="9" priority="6">
      <formula>IF(OR($B28="AIR DOMAIN",$B28="JOINT DOMAIN",$B28="LAND DOMAIN",$B28="MARITIME DOMAIN"),TRUE,FALSE)</formula>
    </cfRule>
  </conditionalFormatting>
  <conditionalFormatting sqref="I4:I13">
    <cfRule type="expression" dxfId="8" priority="5">
      <formula>IF(OR($B4="AIR DOMAIN",$B4="JOINT DOMAIN",$B4="LAND DOMAIN",$B4="MARITIME DOMAIN"),TRUE,FALSE)</formula>
    </cfRule>
  </conditionalFormatting>
  <conditionalFormatting sqref="I15:I16">
    <cfRule type="expression" dxfId="7" priority="4">
      <formula>IF(OR($B15="AIR DOMAIN",$B15="JOINT DOMAIN",$B15="LAND DOMAIN",$B15="MARITIME DOMAIN"),TRUE,FALSE)</formula>
    </cfRule>
  </conditionalFormatting>
  <conditionalFormatting sqref="I18:I26">
    <cfRule type="expression" dxfId="6" priority="3">
      <formula>IF(OR($B18="AIR DOMAIN",$B18="JOINT DOMAIN",$B18="LAND DOMAIN",$B18="MARITIME DOMAIN"),TRUE,FALSE)</formula>
    </cfRule>
  </conditionalFormatting>
  <conditionalFormatting sqref="I30:I36">
    <cfRule type="expression" dxfId="5" priority="2">
      <formula>IF(OR($B30="AIR DOMAIN",$B30="JOINT DOMAIN",$B30="LAND DOMAIN",$B30="MARITIME DOMAIN"),TRUE,FALSE)</formula>
    </cfRule>
  </conditionalFormatting>
  <conditionalFormatting sqref="I28:I29">
    <cfRule type="expression" dxfId="4" priority="1">
      <formula>IF(OR($B28="AIR DOMAIN",$B28="JOINT DOMAIN",$B28="LAND DOMAIN",$B28="MARITIME DOMAIN"),TRUE,FALSE)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workbookViewId="0">
      <selection sqref="A1:J1"/>
    </sheetView>
  </sheetViews>
  <sheetFormatPr defaultRowHeight="15"/>
  <cols>
    <col min="1" max="1" width="76.42578125" customWidth="1"/>
    <col min="2" max="10" width="18.5703125" customWidth="1"/>
  </cols>
  <sheetData>
    <row r="1" spans="1:11" ht="18">
      <c r="A1" s="171" t="s">
        <v>685</v>
      </c>
      <c r="B1" s="171"/>
      <c r="C1" s="171"/>
      <c r="D1" s="171"/>
      <c r="E1" s="171"/>
      <c r="F1" s="171"/>
      <c r="G1" s="171"/>
      <c r="H1" s="171"/>
      <c r="I1" s="171"/>
      <c r="J1" s="171"/>
    </row>
    <row r="2" spans="1:11" ht="78">
      <c r="A2" s="126" t="s">
        <v>686</v>
      </c>
      <c r="B2" s="127" t="s">
        <v>687</v>
      </c>
      <c r="C2" s="127" t="s">
        <v>688</v>
      </c>
      <c r="D2" s="127" t="s">
        <v>689</v>
      </c>
      <c r="E2" s="127" t="s">
        <v>690</v>
      </c>
      <c r="F2" s="127" t="s">
        <v>691</v>
      </c>
      <c r="G2" s="127" t="s">
        <v>692</v>
      </c>
      <c r="H2" s="127" t="s">
        <v>693</v>
      </c>
      <c r="I2" s="128" t="s">
        <v>694</v>
      </c>
      <c r="J2" s="127" t="s">
        <v>912</v>
      </c>
      <c r="K2" s="194"/>
    </row>
    <row r="3" spans="1:11">
      <c r="A3" s="166" t="s">
        <v>511</v>
      </c>
      <c r="B3" s="129"/>
      <c r="C3" s="129"/>
      <c r="D3" s="129"/>
      <c r="E3" s="129"/>
      <c r="F3" s="129"/>
      <c r="G3" s="129"/>
      <c r="H3" s="129"/>
      <c r="I3" s="129"/>
      <c r="J3" s="130"/>
      <c r="K3" s="193"/>
    </row>
    <row r="4" spans="1:11">
      <c r="A4" s="192" t="s">
        <v>695</v>
      </c>
      <c r="B4" s="131">
        <v>2751.6</v>
      </c>
      <c r="C4" s="131" t="s">
        <v>913</v>
      </c>
      <c r="D4" s="131">
        <v>351.03500000000003</v>
      </c>
      <c r="E4" s="131">
        <v>2023.911368</v>
      </c>
      <c r="F4" s="131">
        <v>-2.9000000000000057</v>
      </c>
      <c r="G4" s="131">
        <v>-8.4169999999999998</v>
      </c>
      <c r="H4" s="131">
        <v>0</v>
      </c>
      <c r="I4" s="131">
        <v>0</v>
      </c>
      <c r="J4" s="131">
        <f>SUM(B4:I4)+10515</f>
        <v>15630.229368</v>
      </c>
      <c r="K4" s="191"/>
    </row>
    <row r="5" spans="1:11">
      <c r="A5" s="192" t="s">
        <v>696</v>
      </c>
      <c r="B5" s="132">
        <v>2067.858244</v>
      </c>
      <c r="C5" s="132">
        <v>0</v>
      </c>
      <c r="D5" s="132">
        <v>0</v>
      </c>
      <c r="E5" s="132">
        <v>-114.696923</v>
      </c>
      <c r="F5" s="132">
        <v>0</v>
      </c>
      <c r="G5" s="132">
        <v>0</v>
      </c>
      <c r="H5" s="132">
        <v>0</v>
      </c>
      <c r="I5" s="132">
        <v>0</v>
      </c>
      <c r="J5" s="132">
        <f>SUM(B5:I5)</f>
        <v>1953.161321</v>
      </c>
      <c r="K5" s="191"/>
    </row>
    <row r="6" spans="1:11">
      <c r="A6" s="192" t="s">
        <v>697</v>
      </c>
      <c r="B6" s="133">
        <v>3577.783355</v>
      </c>
      <c r="C6" s="133" t="s">
        <v>914</v>
      </c>
      <c r="D6" s="133">
        <v>20.530999999999999</v>
      </c>
      <c r="E6" s="133">
        <v>334.10253399999999</v>
      </c>
      <c r="F6" s="133">
        <v>-20.3262</v>
      </c>
      <c r="G6" s="133">
        <v>1</v>
      </c>
      <c r="H6" s="133">
        <v>0</v>
      </c>
      <c r="I6" s="133">
        <v>0</v>
      </c>
      <c r="J6" s="132">
        <f>SUM(B6:I6)+1720</f>
        <v>5633.0906890000006</v>
      </c>
      <c r="K6" s="191"/>
    </row>
    <row r="7" spans="1:11">
      <c r="A7" s="192" t="s">
        <v>698</v>
      </c>
      <c r="B7" s="133">
        <v>3029.6320000000001</v>
      </c>
      <c r="C7" s="133"/>
      <c r="D7" s="133">
        <v>0</v>
      </c>
      <c r="E7" s="133">
        <v>157.080197</v>
      </c>
      <c r="F7" s="133">
        <v>0</v>
      </c>
      <c r="G7" s="133">
        <v>-39.201999999999998</v>
      </c>
      <c r="H7" s="133">
        <v>0</v>
      </c>
      <c r="I7" s="133">
        <v>0</v>
      </c>
      <c r="J7" s="132">
        <f t="shared" ref="J7:J36" si="0">SUM(B7:I7)</f>
        <v>3147.5101969999996</v>
      </c>
      <c r="K7" s="191"/>
    </row>
    <row r="8" spans="1:11" ht="23.25">
      <c r="A8" s="192" t="s">
        <v>699</v>
      </c>
      <c r="B8" s="133" t="s">
        <v>915</v>
      </c>
      <c r="C8" s="133">
        <v>0</v>
      </c>
      <c r="D8" s="133">
        <v>0</v>
      </c>
      <c r="E8" s="133">
        <v>21.956154000000002</v>
      </c>
      <c r="F8" s="133">
        <v>103.405</v>
      </c>
      <c r="G8" s="133">
        <v>31.282</v>
      </c>
      <c r="H8" s="133">
        <v>0</v>
      </c>
      <c r="I8" s="133">
        <v>0</v>
      </c>
      <c r="J8" s="132">
        <f>SUM(B8:I8)+1022</f>
        <v>1178.6431540000001</v>
      </c>
      <c r="K8" s="191"/>
    </row>
    <row r="9" spans="1:11">
      <c r="A9" s="192" t="s">
        <v>700</v>
      </c>
      <c r="B9" s="133">
        <v>550.22798699999998</v>
      </c>
      <c r="C9" s="133">
        <v>0</v>
      </c>
      <c r="D9" s="133">
        <v>0</v>
      </c>
      <c r="E9" s="133">
        <v>-44.895171999999974</v>
      </c>
      <c r="F9" s="133">
        <v>0</v>
      </c>
      <c r="G9" s="133">
        <v>0</v>
      </c>
      <c r="H9" s="133">
        <v>0</v>
      </c>
      <c r="I9" s="133">
        <v>0</v>
      </c>
      <c r="J9" s="132">
        <f t="shared" si="0"/>
        <v>505.33281499999998</v>
      </c>
      <c r="K9" s="191"/>
    </row>
    <row r="10" spans="1:11">
      <c r="A10" s="192" t="s">
        <v>701</v>
      </c>
      <c r="B10" s="133">
        <v>957.2</v>
      </c>
      <c r="C10" s="133" t="s">
        <v>916</v>
      </c>
      <c r="D10" s="133">
        <v>679.82399999999996</v>
      </c>
      <c r="E10" s="133">
        <v>-137.38006799999999</v>
      </c>
      <c r="F10" s="133">
        <v>32</v>
      </c>
      <c r="G10" s="133">
        <v>-239.25</v>
      </c>
      <c r="H10" s="133">
        <v>-87.444000000000003</v>
      </c>
      <c r="I10" s="133">
        <v>0</v>
      </c>
      <c r="J10" s="132">
        <f>SUM(B10:I10)+2566</f>
        <v>3770.949932</v>
      </c>
      <c r="K10" s="191"/>
    </row>
    <row r="11" spans="1:11">
      <c r="A11" s="192" t="s">
        <v>702</v>
      </c>
      <c r="B11" s="133">
        <v>1155.3149999999996</v>
      </c>
      <c r="C11" s="133" t="s">
        <v>917</v>
      </c>
      <c r="D11" s="133">
        <v>0</v>
      </c>
      <c r="E11" s="133">
        <v>877.00422000000003</v>
      </c>
      <c r="F11" s="133">
        <v>0</v>
      </c>
      <c r="G11" s="133">
        <v>0</v>
      </c>
      <c r="H11" s="133">
        <v>-394.873108</v>
      </c>
      <c r="I11" s="133">
        <v>0</v>
      </c>
      <c r="J11" s="132">
        <f>SUM(B11:I11)+1789</f>
        <v>3426.4461119999996</v>
      </c>
      <c r="K11" s="191"/>
    </row>
    <row r="12" spans="1:11">
      <c r="A12" s="192" t="s">
        <v>703</v>
      </c>
      <c r="B12" s="133">
        <v>1197.003428</v>
      </c>
      <c r="C12" s="133">
        <v>0</v>
      </c>
      <c r="D12" s="133">
        <v>0</v>
      </c>
      <c r="E12" s="133">
        <v>50.142395999999998</v>
      </c>
      <c r="F12" s="133">
        <v>0</v>
      </c>
      <c r="G12" s="133">
        <v>0</v>
      </c>
      <c r="H12" s="133">
        <v>0</v>
      </c>
      <c r="I12" s="133">
        <v>0</v>
      </c>
      <c r="J12" s="132">
        <f t="shared" si="0"/>
        <v>1247.1458239999999</v>
      </c>
      <c r="K12" s="191"/>
    </row>
    <row r="13" spans="1:11">
      <c r="A13" s="192" t="s">
        <v>704</v>
      </c>
      <c r="B13" s="133">
        <v>731.404</v>
      </c>
      <c r="C13" s="133">
        <v>0</v>
      </c>
      <c r="D13" s="133">
        <v>0</v>
      </c>
      <c r="E13" s="133">
        <v>2.3907560000000001</v>
      </c>
      <c r="F13" s="133">
        <v>247.48</v>
      </c>
      <c r="G13" s="133">
        <v>-6.8070000000000004</v>
      </c>
      <c r="H13" s="133">
        <v>0</v>
      </c>
      <c r="I13" s="133">
        <v>0</v>
      </c>
      <c r="J13" s="132">
        <f t="shared" si="0"/>
        <v>974.46775600000001</v>
      </c>
      <c r="K13" s="191"/>
    </row>
    <row r="14" spans="1:11">
      <c r="A14" s="134" t="s">
        <v>536</v>
      </c>
      <c r="B14" s="129"/>
      <c r="C14" s="129"/>
      <c r="D14" s="129"/>
      <c r="E14" s="129"/>
      <c r="F14" s="129"/>
      <c r="G14" s="129"/>
      <c r="H14" s="129"/>
      <c r="I14" s="129"/>
      <c r="J14" s="129"/>
      <c r="K14" s="191"/>
    </row>
    <row r="15" spans="1:11">
      <c r="A15" s="192" t="s">
        <v>705</v>
      </c>
      <c r="B15" s="131">
        <v>929.9899989999999</v>
      </c>
      <c r="C15" s="131">
        <v>0</v>
      </c>
      <c r="D15" s="131">
        <v>0</v>
      </c>
      <c r="E15" s="131">
        <v>32.351475999999998</v>
      </c>
      <c r="F15" s="131">
        <v>0</v>
      </c>
      <c r="G15" s="131">
        <v>0</v>
      </c>
      <c r="H15" s="131">
        <v>0</v>
      </c>
      <c r="I15" s="131">
        <v>0</v>
      </c>
      <c r="J15" s="132">
        <f t="shared" si="0"/>
        <v>962.34147499999995</v>
      </c>
      <c r="K15" s="191"/>
    </row>
    <row r="16" spans="1:11">
      <c r="A16" s="192" t="s">
        <v>706</v>
      </c>
      <c r="B16" s="131">
        <v>915.74593900000002</v>
      </c>
      <c r="C16" s="131">
        <v>0</v>
      </c>
      <c r="D16" s="131">
        <v>0</v>
      </c>
      <c r="E16" s="131">
        <v>26.465719</v>
      </c>
      <c r="F16" s="131">
        <v>0</v>
      </c>
      <c r="G16" s="131">
        <v>0</v>
      </c>
      <c r="H16" s="131">
        <v>0</v>
      </c>
      <c r="I16" s="131">
        <v>0</v>
      </c>
      <c r="J16" s="132">
        <f t="shared" si="0"/>
        <v>942.21165800000006</v>
      </c>
      <c r="K16" s="191"/>
    </row>
    <row r="17" spans="1:11">
      <c r="A17" s="135" t="s">
        <v>541</v>
      </c>
      <c r="B17" s="129"/>
      <c r="C17" s="129"/>
      <c r="D17" s="129"/>
      <c r="E17" s="129"/>
      <c r="F17" s="129"/>
      <c r="G17" s="129"/>
      <c r="H17" s="129"/>
      <c r="I17" s="129"/>
      <c r="J17" s="130"/>
      <c r="K17" s="191"/>
    </row>
    <row r="18" spans="1:11">
      <c r="A18" s="192" t="s">
        <v>707</v>
      </c>
      <c r="B18" s="131">
        <v>5762.6857849999997</v>
      </c>
      <c r="C18" s="131">
        <v>0</v>
      </c>
      <c r="D18" s="131">
        <v>0</v>
      </c>
      <c r="E18" s="131">
        <v>-107.25030099999999</v>
      </c>
      <c r="F18" s="131">
        <v>0</v>
      </c>
      <c r="G18" s="131">
        <v>0</v>
      </c>
      <c r="H18" s="131">
        <v>0</v>
      </c>
      <c r="I18" s="131">
        <v>0</v>
      </c>
      <c r="J18" s="132">
        <f t="shared" si="0"/>
        <v>5655.4354839999996</v>
      </c>
      <c r="K18" s="191"/>
    </row>
    <row r="19" spans="1:11">
      <c r="A19" s="192" t="s">
        <v>708</v>
      </c>
      <c r="B19" s="131">
        <v>1944.907226</v>
      </c>
      <c r="C19" s="131">
        <v>0</v>
      </c>
      <c r="D19" s="131">
        <v>0</v>
      </c>
      <c r="E19" s="131">
        <v>7.6169609999999999</v>
      </c>
      <c r="F19" s="131">
        <v>0</v>
      </c>
      <c r="G19" s="131">
        <v>0</v>
      </c>
      <c r="H19" s="131">
        <v>0</v>
      </c>
      <c r="I19" s="131">
        <v>0</v>
      </c>
      <c r="J19" s="132">
        <f t="shared" si="0"/>
        <v>1952.524187</v>
      </c>
      <c r="K19" s="191"/>
    </row>
    <row r="20" spans="1:11" ht="23.25">
      <c r="A20" s="192" t="s">
        <v>709</v>
      </c>
      <c r="B20" s="131">
        <v>2549.1999999999998</v>
      </c>
      <c r="C20" s="131" t="s">
        <v>918</v>
      </c>
      <c r="D20" s="131">
        <v>0</v>
      </c>
      <c r="E20" s="131">
        <v>143.11977299999998</v>
      </c>
      <c r="F20" s="131">
        <v>0</v>
      </c>
      <c r="G20" s="131">
        <v>-30</v>
      </c>
      <c r="H20" s="131">
        <v>0</v>
      </c>
      <c r="I20" s="131">
        <v>0</v>
      </c>
      <c r="J20" s="132">
        <f>SUM(B20:I20)+736</f>
        <v>3398.3197729999997</v>
      </c>
      <c r="K20" s="191"/>
    </row>
    <row r="21" spans="1:11">
      <c r="A21" s="192" t="s">
        <v>710</v>
      </c>
      <c r="B21" s="131">
        <v>1274.0343779999998</v>
      </c>
      <c r="C21" s="131">
        <v>0</v>
      </c>
      <c r="D21" s="131">
        <v>0</v>
      </c>
      <c r="E21" s="131">
        <v>-73.082044999999994</v>
      </c>
      <c r="F21" s="131">
        <v>0</v>
      </c>
      <c r="G21" s="131">
        <v>0</v>
      </c>
      <c r="H21" s="131">
        <v>0</v>
      </c>
      <c r="I21" s="131">
        <v>0</v>
      </c>
      <c r="J21" s="132">
        <f t="shared" si="0"/>
        <v>1200.9523329999997</v>
      </c>
      <c r="K21" s="191"/>
    </row>
    <row r="22" spans="1:11">
      <c r="A22" s="192" t="s">
        <v>711</v>
      </c>
      <c r="B22" s="131">
        <v>893.07100000000003</v>
      </c>
      <c r="C22" s="131">
        <v>0</v>
      </c>
      <c r="D22" s="131">
        <v>0</v>
      </c>
      <c r="E22" s="131">
        <v>-66.486669000000006</v>
      </c>
      <c r="F22" s="131">
        <v>0</v>
      </c>
      <c r="G22" s="131">
        <v>0</v>
      </c>
      <c r="H22" s="131">
        <v>0</v>
      </c>
      <c r="I22" s="131">
        <v>0</v>
      </c>
      <c r="J22" s="132">
        <f t="shared" si="0"/>
        <v>826.58433100000002</v>
      </c>
      <c r="K22" s="191"/>
    </row>
    <row r="23" spans="1:11">
      <c r="A23" s="192" t="s">
        <v>712</v>
      </c>
      <c r="B23" s="131">
        <v>1169.7056</v>
      </c>
      <c r="C23" s="131">
        <v>0</v>
      </c>
      <c r="D23" s="131">
        <v>0</v>
      </c>
      <c r="E23" s="131">
        <v>-28.606445000000001</v>
      </c>
      <c r="F23" s="131">
        <v>0</v>
      </c>
      <c r="G23" s="131">
        <v>32</v>
      </c>
      <c r="H23" s="131">
        <v>0</v>
      </c>
      <c r="I23" s="131">
        <v>0</v>
      </c>
      <c r="J23" s="132">
        <f t="shared" si="0"/>
        <v>1173.0991550000001</v>
      </c>
      <c r="K23" s="191"/>
    </row>
    <row r="24" spans="1:11">
      <c r="A24" s="192" t="s">
        <v>713</v>
      </c>
      <c r="B24" s="131">
        <v>244.550004</v>
      </c>
      <c r="C24" s="131">
        <v>0</v>
      </c>
      <c r="D24" s="131">
        <v>0</v>
      </c>
      <c r="E24" s="131">
        <v>5.3703380000000003</v>
      </c>
      <c r="F24" s="131">
        <v>0</v>
      </c>
      <c r="G24" s="131">
        <v>0</v>
      </c>
      <c r="H24" s="131">
        <v>0</v>
      </c>
      <c r="I24" s="131">
        <v>0</v>
      </c>
      <c r="J24" s="132">
        <f t="shared" si="0"/>
        <v>249.92034200000001</v>
      </c>
      <c r="K24" s="191"/>
    </row>
    <row r="25" spans="1:11">
      <c r="A25" s="192" t="s">
        <v>714</v>
      </c>
      <c r="B25" s="131">
        <v>760.3119999999999</v>
      </c>
      <c r="C25" s="131">
        <v>0</v>
      </c>
      <c r="D25" s="131">
        <v>0</v>
      </c>
      <c r="E25" s="131">
        <v>-20.901904999999999</v>
      </c>
      <c r="F25" s="131">
        <v>0</v>
      </c>
      <c r="G25" s="131">
        <v>0</v>
      </c>
      <c r="H25" s="131">
        <v>0</v>
      </c>
      <c r="I25" s="131">
        <v>0</v>
      </c>
      <c r="J25" s="132">
        <f t="shared" si="0"/>
        <v>739.41009499999996</v>
      </c>
      <c r="K25" s="191"/>
    </row>
    <row r="26" spans="1:11">
      <c r="A26" s="192" t="s">
        <v>715</v>
      </c>
      <c r="B26" s="131">
        <v>1978.9363987400002</v>
      </c>
      <c r="C26" s="131">
        <v>0</v>
      </c>
      <c r="D26" s="131">
        <v>0</v>
      </c>
      <c r="E26" s="131">
        <v>43.505482999999998</v>
      </c>
      <c r="F26" s="131">
        <v>0</v>
      </c>
      <c r="G26" s="131">
        <v>0</v>
      </c>
      <c r="H26" s="131">
        <v>0</v>
      </c>
      <c r="I26" s="131">
        <v>0</v>
      </c>
      <c r="J26" s="132">
        <f t="shared" si="0"/>
        <v>2022.4418817400001</v>
      </c>
      <c r="K26" s="191"/>
    </row>
    <row r="27" spans="1:11">
      <c r="A27" s="134" t="s">
        <v>561</v>
      </c>
      <c r="B27" s="129"/>
      <c r="C27" s="129"/>
      <c r="D27" s="129"/>
      <c r="E27" s="129"/>
      <c r="F27" s="129"/>
      <c r="G27" s="129"/>
      <c r="H27" s="129"/>
      <c r="I27" s="129"/>
      <c r="J27" s="130"/>
      <c r="K27" s="191"/>
    </row>
    <row r="28" spans="1:11">
      <c r="A28" s="192" t="s">
        <v>716</v>
      </c>
      <c r="B28" s="131">
        <v>989</v>
      </c>
      <c r="C28" s="131" t="s">
        <v>919</v>
      </c>
      <c r="D28" s="131">
        <v>0</v>
      </c>
      <c r="E28" s="131">
        <v>-118</v>
      </c>
      <c r="F28" s="131">
        <v>0</v>
      </c>
      <c r="G28" s="131">
        <v>-40</v>
      </c>
      <c r="H28" s="131">
        <v>-35</v>
      </c>
      <c r="I28" s="131">
        <v>0</v>
      </c>
      <c r="J28" s="132">
        <f>SUM(B28:I28)+5022</f>
        <v>5818</v>
      </c>
      <c r="K28" s="191"/>
    </row>
    <row r="29" spans="1:11">
      <c r="A29" s="192" t="s">
        <v>717</v>
      </c>
      <c r="B29" s="131" t="s">
        <v>920</v>
      </c>
      <c r="C29" s="131">
        <v>0</v>
      </c>
      <c r="D29" s="131">
        <v>0</v>
      </c>
      <c r="E29" s="131">
        <v>-140.41823099999999</v>
      </c>
      <c r="F29" s="131">
        <v>0</v>
      </c>
      <c r="G29" s="131">
        <v>3.306</v>
      </c>
      <c r="H29" s="131">
        <v>0</v>
      </c>
      <c r="I29" s="131">
        <v>0</v>
      </c>
      <c r="J29" s="132">
        <f>SUM(B29:I29)+6184</f>
        <v>6046.8877689999999</v>
      </c>
      <c r="K29" s="191"/>
    </row>
    <row r="30" spans="1:11">
      <c r="A30" s="192" t="s">
        <v>718</v>
      </c>
      <c r="B30" s="131">
        <v>3639.1077250000003</v>
      </c>
      <c r="C30" s="131">
        <v>0</v>
      </c>
      <c r="D30" s="131">
        <v>0</v>
      </c>
      <c r="E30" s="131">
        <v>30.533003999999998</v>
      </c>
      <c r="F30" s="131">
        <v>0</v>
      </c>
      <c r="G30" s="131">
        <v>0</v>
      </c>
      <c r="H30" s="131">
        <v>0</v>
      </c>
      <c r="I30" s="131">
        <v>0</v>
      </c>
      <c r="J30" s="132">
        <f t="shared" si="0"/>
        <v>3669.6407290000002</v>
      </c>
      <c r="K30" s="191"/>
    </row>
    <row r="31" spans="1:11">
      <c r="A31" s="192" t="s">
        <v>719</v>
      </c>
      <c r="B31" s="131">
        <v>1004.6795119999999</v>
      </c>
      <c r="C31" s="131">
        <v>0</v>
      </c>
      <c r="D31" s="131">
        <v>0</v>
      </c>
      <c r="E31" s="131">
        <v>-3.4154939999999998</v>
      </c>
      <c r="F31" s="131">
        <v>0</v>
      </c>
      <c r="G31" s="131">
        <v>81.350999999999999</v>
      </c>
      <c r="H31" s="131">
        <v>0</v>
      </c>
      <c r="I31" s="131">
        <v>0</v>
      </c>
      <c r="J31" s="132">
        <f t="shared" si="0"/>
        <v>1082.615018</v>
      </c>
      <c r="K31" s="191"/>
    </row>
    <row r="32" spans="1:11">
      <c r="A32" s="192" t="s">
        <v>720</v>
      </c>
      <c r="B32" s="131">
        <v>675.18738599999995</v>
      </c>
      <c r="C32" s="131">
        <v>0</v>
      </c>
      <c r="D32" s="131">
        <v>0</v>
      </c>
      <c r="E32" s="131">
        <v>-4.2168359999999998</v>
      </c>
      <c r="F32" s="131">
        <v>0</v>
      </c>
      <c r="G32" s="131">
        <v>0</v>
      </c>
      <c r="H32" s="131">
        <v>0</v>
      </c>
      <c r="I32" s="131">
        <v>0</v>
      </c>
      <c r="J32" s="132">
        <f t="shared" si="0"/>
        <v>670.97055</v>
      </c>
      <c r="K32" s="191"/>
    </row>
    <row r="33" spans="1:11">
      <c r="A33" s="192" t="s">
        <v>721</v>
      </c>
      <c r="B33" s="131">
        <v>7207.3690000000006</v>
      </c>
      <c r="C33" s="131">
        <v>0</v>
      </c>
      <c r="D33" s="131">
        <v>1173.2439999999999</v>
      </c>
      <c r="E33" s="131">
        <v>-375.94597499999998</v>
      </c>
      <c r="F33" s="131" t="s">
        <v>921</v>
      </c>
      <c r="G33" s="131">
        <v>-109.911</v>
      </c>
      <c r="H33" s="131">
        <v>0</v>
      </c>
      <c r="I33" s="131">
        <v>0</v>
      </c>
      <c r="J33" s="132">
        <f>SUM(B33:I33)+1200</f>
        <v>9094.7560250000024</v>
      </c>
      <c r="K33" s="191"/>
    </row>
    <row r="34" spans="1:11">
      <c r="A34" s="192" t="s">
        <v>722</v>
      </c>
      <c r="B34" s="131">
        <v>345.49999800000001</v>
      </c>
      <c r="C34" s="131">
        <v>0</v>
      </c>
      <c r="D34" s="131">
        <v>0</v>
      </c>
      <c r="E34" s="131">
        <v>-2.8733010000000001</v>
      </c>
      <c r="F34" s="131">
        <v>0</v>
      </c>
      <c r="G34" s="131">
        <v>0</v>
      </c>
      <c r="H34" s="131">
        <v>0</v>
      </c>
      <c r="I34" s="131">
        <v>0</v>
      </c>
      <c r="J34" s="132">
        <f t="shared" si="0"/>
        <v>342.62669699999998</v>
      </c>
      <c r="K34" s="191"/>
    </row>
    <row r="35" spans="1:11">
      <c r="A35" s="192" t="s">
        <v>723</v>
      </c>
      <c r="B35" s="131">
        <v>377.067275</v>
      </c>
      <c r="C35" s="131">
        <v>0</v>
      </c>
      <c r="D35" s="131">
        <v>0</v>
      </c>
      <c r="E35" s="131">
        <v>-1.5373520000000001</v>
      </c>
      <c r="F35" s="131">
        <v>0</v>
      </c>
      <c r="G35" s="131">
        <v>0</v>
      </c>
      <c r="H35" s="131">
        <v>0</v>
      </c>
      <c r="I35" s="131">
        <v>0</v>
      </c>
      <c r="J35" s="132">
        <f t="shared" si="0"/>
        <v>375.529923</v>
      </c>
      <c r="K35" s="191"/>
    </row>
    <row r="36" spans="1:11">
      <c r="A36" s="192" t="s">
        <v>724</v>
      </c>
      <c r="B36" s="131">
        <v>504.51299799999998</v>
      </c>
      <c r="C36" s="131">
        <v>0</v>
      </c>
      <c r="D36" s="131">
        <v>0</v>
      </c>
      <c r="E36" s="131">
        <v>-3.1377259999999998</v>
      </c>
      <c r="F36" s="131">
        <v>0</v>
      </c>
      <c r="G36" s="131">
        <v>0</v>
      </c>
      <c r="H36" s="131">
        <v>0</v>
      </c>
      <c r="I36" s="131">
        <v>0</v>
      </c>
      <c r="J36" s="132">
        <f t="shared" si="0"/>
        <v>501.375272</v>
      </c>
      <c r="K36" s="191"/>
    </row>
    <row r="37" spans="1:11">
      <c r="A37" s="136" t="s">
        <v>725</v>
      </c>
      <c r="B37" s="137">
        <f>SUM(B4:B36)+6184+1022</f>
        <v>56389.586237740004</v>
      </c>
      <c r="C37" s="137">
        <f>5022+736+1789+2566+1720+10515</f>
        <v>22348</v>
      </c>
      <c r="D37" s="137">
        <f>SUM(D4:D36)</f>
        <v>2224.634</v>
      </c>
      <c r="E37" s="137">
        <f>SUM(E4:E36)</f>
        <v>2512.7059360000003</v>
      </c>
      <c r="F37" s="137">
        <f>SUM(F4:F36)+1200</f>
        <v>1559.6587999999999</v>
      </c>
      <c r="G37" s="137">
        <f>SUM(G4:G36)</f>
        <v>-324.64800000000002</v>
      </c>
      <c r="H37" s="137">
        <f>SUM(H4:H36)</f>
        <v>-517.31710799999996</v>
      </c>
      <c r="I37" s="137">
        <f>SUM(I4:I36)</f>
        <v>0</v>
      </c>
      <c r="J37" s="137">
        <f>SUM(J4:J36)</f>
        <v>84192.619865740009</v>
      </c>
      <c r="K37" s="190"/>
    </row>
    <row r="38" spans="1:11">
      <c r="A38" s="138"/>
      <c r="B38" s="139"/>
      <c r="C38" s="139"/>
      <c r="D38" s="139"/>
      <c r="E38" s="139"/>
      <c r="F38" s="139"/>
      <c r="G38" s="139"/>
      <c r="H38" s="139"/>
      <c r="I38" s="139"/>
      <c r="J38" s="140"/>
      <c r="K38" s="189"/>
    </row>
    <row r="39" spans="1:11">
      <c r="A39" s="188" t="s">
        <v>13</v>
      </c>
      <c r="B39" s="187"/>
      <c r="C39" s="187"/>
      <c r="D39" s="187"/>
      <c r="E39" s="187"/>
      <c r="F39" s="187"/>
      <c r="G39" s="187"/>
      <c r="H39" s="187"/>
      <c r="I39" s="187"/>
      <c r="J39" s="186"/>
      <c r="K39" s="191"/>
    </row>
    <row r="40" spans="1:11">
      <c r="A40" s="185" t="s">
        <v>726</v>
      </c>
      <c r="B40" s="184"/>
      <c r="C40" s="184"/>
      <c r="D40" s="184"/>
      <c r="E40" s="184"/>
      <c r="F40" s="184"/>
      <c r="G40" s="184"/>
      <c r="H40" s="184"/>
      <c r="I40" s="184"/>
      <c r="J40" s="183"/>
      <c r="K40" s="182"/>
    </row>
    <row r="41" spans="1:11">
      <c r="A41" s="262" t="s">
        <v>727</v>
      </c>
      <c r="B41" s="184"/>
      <c r="C41" s="184"/>
      <c r="D41" s="184"/>
      <c r="E41" s="184"/>
      <c r="F41" s="184"/>
      <c r="G41" s="184"/>
      <c r="H41" s="184"/>
      <c r="I41" s="184"/>
      <c r="J41" s="183"/>
      <c r="K41" s="263"/>
    </row>
    <row r="42" spans="1:11">
      <c r="A42" s="262" t="s">
        <v>728</v>
      </c>
      <c r="B42" s="184"/>
      <c r="C42" s="184"/>
      <c r="D42" s="184"/>
      <c r="E42" s="184"/>
      <c r="F42" s="184"/>
      <c r="G42" s="184"/>
      <c r="H42" s="184"/>
      <c r="I42" s="184"/>
      <c r="J42" s="183"/>
      <c r="K42" s="263"/>
    </row>
    <row r="43" spans="1:11">
      <c r="A43" s="262" t="s">
        <v>729</v>
      </c>
      <c r="B43" s="184"/>
      <c r="C43" s="184"/>
      <c r="D43" s="184"/>
      <c r="E43" s="184"/>
      <c r="F43" s="184"/>
      <c r="G43" s="184"/>
      <c r="H43" s="184"/>
      <c r="I43" s="184"/>
      <c r="J43" s="183"/>
      <c r="K43" s="263"/>
    </row>
    <row r="44" spans="1:11">
      <c r="A44" s="264" t="s">
        <v>730</v>
      </c>
      <c r="B44" s="265"/>
      <c r="C44" s="265"/>
      <c r="D44" s="265"/>
      <c r="E44" s="265"/>
      <c r="F44" s="265"/>
      <c r="G44" s="265"/>
      <c r="H44" s="265"/>
      <c r="I44" s="265"/>
      <c r="J44" s="266"/>
      <c r="K44" s="263"/>
    </row>
    <row r="45" spans="1:11">
      <c r="A45" s="262" t="s">
        <v>731</v>
      </c>
      <c r="B45" s="184"/>
      <c r="C45" s="184"/>
      <c r="D45" s="184"/>
      <c r="E45" s="184"/>
      <c r="F45" s="184"/>
      <c r="G45" s="184"/>
      <c r="H45" s="184"/>
      <c r="I45" s="184"/>
      <c r="J45" s="183"/>
      <c r="K45" s="263"/>
    </row>
    <row r="46" spans="1:11">
      <c r="A46" s="267" t="s">
        <v>732</v>
      </c>
      <c r="B46" s="184"/>
      <c r="C46" s="184"/>
      <c r="D46" s="184"/>
      <c r="E46" s="184"/>
      <c r="F46" s="184"/>
      <c r="G46" s="184"/>
      <c r="H46" s="184"/>
      <c r="I46" s="184"/>
      <c r="J46" s="183"/>
      <c r="K46" s="263"/>
    </row>
    <row r="47" spans="1:11">
      <c r="A47" s="267" t="s">
        <v>733</v>
      </c>
      <c r="B47" s="184"/>
      <c r="C47" s="184"/>
      <c r="D47" s="184"/>
      <c r="E47" s="184"/>
      <c r="F47" s="184"/>
      <c r="G47" s="184"/>
      <c r="H47" s="184"/>
      <c r="I47" s="184"/>
      <c r="J47" s="183"/>
      <c r="K47" s="263"/>
    </row>
    <row r="48" spans="1:11">
      <c r="A48" s="185" t="s">
        <v>951</v>
      </c>
      <c r="B48" s="184"/>
      <c r="C48" s="184"/>
      <c r="D48" s="184"/>
      <c r="E48" s="184"/>
      <c r="F48" s="184"/>
      <c r="G48" s="184"/>
      <c r="H48" s="184"/>
      <c r="I48" s="184"/>
      <c r="J48" s="183"/>
    </row>
    <row r="49" spans="1:10">
      <c r="A49" s="302" t="s">
        <v>952</v>
      </c>
      <c r="B49" s="303"/>
      <c r="C49" s="303"/>
      <c r="D49" s="303"/>
      <c r="E49" s="303"/>
      <c r="F49" s="303"/>
      <c r="G49" s="303"/>
      <c r="H49" s="303"/>
      <c r="I49" s="303"/>
      <c r="J49" s="304"/>
    </row>
    <row r="50" spans="1:10">
      <c r="A50" s="302" t="s">
        <v>953</v>
      </c>
      <c r="B50" s="303"/>
      <c r="C50" s="303"/>
      <c r="D50" s="303"/>
      <c r="E50" s="303"/>
      <c r="F50" s="303"/>
      <c r="G50" s="303"/>
      <c r="H50" s="303"/>
      <c r="I50" s="303"/>
      <c r="J50" s="304"/>
    </row>
    <row r="51" spans="1:10">
      <c r="A51" s="302" t="s">
        <v>954</v>
      </c>
      <c r="B51" s="303"/>
      <c r="C51" s="303"/>
      <c r="D51" s="303"/>
      <c r="E51" s="303"/>
      <c r="F51" s="303"/>
      <c r="G51" s="303"/>
      <c r="H51" s="303"/>
      <c r="I51" s="303"/>
      <c r="J51" s="304"/>
    </row>
    <row r="52" spans="1:10">
      <c r="A52" s="302" t="s">
        <v>955</v>
      </c>
      <c r="B52" s="303"/>
      <c r="C52" s="303"/>
      <c r="D52" s="303"/>
      <c r="E52" s="303"/>
      <c r="F52" s="303"/>
      <c r="G52" s="303"/>
      <c r="H52" s="303"/>
      <c r="I52" s="303"/>
      <c r="J52" s="304"/>
    </row>
    <row r="53" spans="1:10">
      <c r="A53" s="302" t="s">
        <v>956</v>
      </c>
      <c r="B53" s="303"/>
      <c r="C53" s="303"/>
      <c r="D53" s="303"/>
      <c r="E53" s="303"/>
      <c r="F53" s="303"/>
      <c r="G53" s="303"/>
      <c r="H53" s="303"/>
      <c r="I53" s="303"/>
      <c r="J53" s="304"/>
    </row>
    <row r="54" spans="1:10">
      <c r="A54" s="302" t="s">
        <v>957</v>
      </c>
      <c r="B54" s="303"/>
      <c r="C54" s="303"/>
      <c r="D54" s="303"/>
      <c r="E54" s="303"/>
      <c r="F54" s="303"/>
      <c r="G54" s="303"/>
      <c r="H54" s="303"/>
      <c r="I54" s="303"/>
      <c r="J54" s="304"/>
    </row>
    <row r="55" spans="1:10">
      <c r="A55" s="305" t="s">
        <v>958</v>
      </c>
      <c r="B55" s="306"/>
      <c r="C55" s="306"/>
      <c r="D55" s="306"/>
      <c r="E55" s="306"/>
      <c r="F55" s="306"/>
      <c r="G55" s="306"/>
      <c r="H55" s="306"/>
      <c r="I55" s="306"/>
      <c r="J55" s="307"/>
    </row>
    <row r="56" spans="1:10">
      <c r="A56" s="302" t="s">
        <v>959</v>
      </c>
      <c r="B56" s="303"/>
      <c r="C56" s="303"/>
      <c r="D56" s="303"/>
      <c r="E56" s="303"/>
      <c r="F56" s="303"/>
      <c r="G56" s="303"/>
      <c r="H56" s="303"/>
      <c r="I56" s="303"/>
      <c r="J56" s="304"/>
    </row>
    <row r="57" spans="1:10">
      <c r="A57" s="308" t="s">
        <v>960</v>
      </c>
      <c r="B57" s="309"/>
      <c r="C57" s="309"/>
      <c r="D57" s="309"/>
      <c r="E57" s="309"/>
      <c r="F57" s="309"/>
      <c r="G57" s="309"/>
      <c r="H57" s="309"/>
      <c r="I57" s="309"/>
      <c r="J57" s="310"/>
    </row>
    <row r="58" spans="1:10">
      <c r="A58" s="308" t="s">
        <v>961</v>
      </c>
      <c r="B58" s="141"/>
      <c r="C58" s="141"/>
      <c r="D58" s="141"/>
      <c r="E58" s="141"/>
      <c r="F58" s="141"/>
      <c r="G58" s="141"/>
      <c r="H58" s="141"/>
      <c r="I58" s="141"/>
      <c r="J58" s="141"/>
    </row>
  </sheetData>
  <mergeCells count="10">
    <mergeCell ref="A55:J55"/>
    <mergeCell ref="A56:J56"/>
    <mergeCell ref="A50:J50"/>
    <mergeCell ref="A51:J51"/>
    <mergeCell ref="A52:J52"/>
    <mergeCell ref="A53:J53"/>
    <mergeCell ref="A54:J54"/>
    <mergeCell ref="A44:J44"/>
    <mergeCell ref="A1:J1"/>
    <mergeCell ref="A49:J49"/>
  </mergeCells>
  <conditionalFormatting sqref="A4:A13">
    <cfRule type="expression" dxfId="3" priority="4">
      <formula>IF(OR($A4="AIR DOMAIN",$A4="JOINT DOMAIN",$A4="LAND DOMAIN",$A4="MARITIME DOMAIN"),TRUE,FALSE)</formula>
    </cfRule>
  </conditionalFormatting>
  <conditionalFormatting sqref="A28:A36">
    <cfRule type="expression" dxfId="2" priority="1">
      <formula>IF(OR($A28="AIR DOMAIN",$A28="JOINT DOMAIN",$A28="LAND DOMAIN",$A28="MARITIME DOMAIN"),TRUE,FALSE)</formula>
    </cfRule>
  </conditionalFormatting>
  <conditionalFormatting sqref="A15:A16">
    <cfRule type="expression" dxfId="1" priority="3">
      <formula>IF(OR($A15="AIR DOMAIN",$A15="JOINT DOMAIN",$A15="LAND DOMAIN",$A15="MARITIME DOMAIN"),TRUE,FALSE)</formula>
    </cfRule>
  </conditionalFormatting>
  <conditionalFormatting sqref="A18:A26">
    <cfRule type="expression" dxfId="0" priority="2">
      <formula>IF(OR($A18="AIR DOMAIN",$A18="JOINT DOMAIN",$A18="LAND DOMAIN",$A18="MARITIME DOMAIN"),TRUE,FALSE)</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workbookViewId="0">
      <selection sqref="A1:E1"/>
    </sheetView>
  </sheetViews>
  <sheetFormatPr defaultRowHeight="15"/>
  <cols>
    <col min="1" max="1" width="68" customWidth="1"/>
    <col min="2" max="5" width="22.42578125" customWidth="1"/>
  </cols>
  <sheetData>
    <row r="1" spans="1:11" ht="18">
      <c r="A1" s="171" t="s">
        <v>855</v>
      </c>
      <c r="B1" s="171"/>
      <c r="C1" s="171"/>
      <c r="D1" s="171"/>
      <c r="E1" s="171"/>
    </row>
    <row r="2" spans="1:11" ht="40.5">
      <c r="A2" s="202" t="s">
        <v>856</v>
      </c>
      <c r="B2" s="202" t="s">
        <v>821</v>
      </c>
      <c r="C2" s="201" t="s">
        <v>857</v>
      </c>
      <c r="D2" s="201" t="s">
        <v>858</v>
      </c>
      <c r="E2" s="200" t="s">
        <v>859</v>
      </c>
      <c r="F2" s="199"/>
      <c r="G2" s="199"/>
      <c r="H2" s="199"/>
      <c r="I2" s="199"/>
      <c r="J2" s="199"/>
      <c r="K2" s="199"/>
    </row>
    <row r="3" spans="1:11">
      <c r="A3" s="175" t="s">
        <v>511</v>
      </c>
      <c r="B3" s="176"/>
      <c r="C3" s="176"/>
      <c r="D3" s="176"/>
      <c r="E3" s="177"/>
      <c r="F3" s="198"/>
      <c r="G3" s="198"/>
      <c r="H3" s="198"/>
      <c r="I3" s="198"/>
      <c r="J3" s="198"/>
      <c r="K3" s="198"/>
    </row>
    <row r="4" spans="1:11">
      <c r="A4" s="197" t="s">
        <v>860</v>
      </c>
      <c r="B4" s="197" t="s">
        <v>861</v>
      </c>
      <c r="C4" s="167">
        <v>226.5707678</v>
      </c>
      <c r="D4" s="167">
        <v>93.802930349999997</v>
      </c>
      <c r="E4" s="168">
        <v>132.76783745</v>
      </c>
      <c r="F4" s="198"/>
      <c r="G4" s="198"/>
      <c r="H4" s="198"/>
      <c r="I4" s="198"/>
      <c r="J4" s="198"/>
      <c r="K4" s="198"/>
    </row>
    <row r="5" spans="1:11">
      <c r="A5" s="197" t="s">
        <v>862</v>
      </c>
      <c r="B5" s="197" t="s">
        <v>863</v>
      </c>
      <c r="C5" s="167">
        <v>287.89930820000001</v>
      </c>
      <c r="D5" s="167">
        <v>287.89930820000001</v>
      </c>
      <c r="E5" s="168">
        <v>0</v>
      </c>
      <c r="F5" s="198"/>
      <c r="G5" s="198"/>
      <c r="H5" s="198"/>
      <c r="I5" s="198"/>
      <c r="J5" s="198"/>
      <c r="K5" s="198"/>
    </row>
    <row r="6" spans="1:11">
      <c r="A6" s="197" t="s">
        <v>864</v>
      </c>
      <c r="B6" s="197" t="s">
        <v>865</v>
      </c>
      <c r="C6" s="167">
        <v>481.59378905</v>
      </c>
      <c r="D6" s="167">
        <v>385.81744805</v>
      </c>
      <c r="E6" s="168">
        <v>95.776341000000002</v>
      </c>
      <c r="F6" s="198"/>
      <c r="G6" s="198"/>
      <c r="H6" s="198"/>
      <c r="I6" s="198"/>
      <c r="J6" s="198"/>
      <c r="K6" s="198"/>
    </row>
    <row r="7" spans="1:11">
      <c r="A7" s="197" t="s">
        <v>866</v>
      </c>
      <c r="B7" s="197" t="s">
        <v>867</v>
      </c>
      <c r="C7" s="167">
        <v>3348.0191247899998</v>
      </c>
      <c r="D7" s="167">
        <v>2812.3962837899999</v>
      </c>
      <c r="E7" s="168">
        <v>535.62284099999988</v>
      </c>
      <c r="F7" s="198"/>
      <c r="G7" s="198"/>
      <c r="H7" s="198"/>
      <c r="I7" s="198"/>
      <c r="J7" s="198"/>
      <c r="K7" s="198"/>
    </row>
    <row r="8" spans="1:11">
      <c r="A8" s="175" t="s">
        <v>536</v>
      </c>
      <c r="B8" s="176"/>
      <c r="C8" s="176"/>
      <c r="D8" s="176"/>
      <c r="E8" s="177"/>
      <c r="F8" s="198"/>
      <c r="G8" s="198"/>
      <c r="H8" s="198"/>
      <c r="I8" s="198"/>
      <c r="J8" s="198"/>
      <c r="K8" s="198"/>
    </row>
    <row r="9" spans="1:11">
      <c r="A9" s="197" t="s">
        <v>868</v>
      </c>
      <c r="B9" s="197" t="s">
        <v>869</v>
      </c>
      <c r="C9" s="167">
        <v>63.075963139999999</v>
      </c>
      <c r="D9" s="167">
        <v>63.075963139999999</v>
      </c>
      <c r="E9" s="168">
        <v>0</v>
      </c>
      <c r="F9" s="198"/>
      <c r="G9" s="198"/>
      <c r="H9" s="198"/>
      <c r="I9" s="198"/>
      <c r="J9" s="198"/>
      <c r="K9" s="198"/>
    </row>
    <row r="10" spans="1:11">
      <c r="A10" s="197" t="s">
        <v>870</v>
      </c>
      <c r="B10" s="197" t="s">
        <v>871</v>
      </c>
      <c r="C10" s="167">
        <v>236.75260513999999</v>
      </c>
      <c r="D10" s="167">
        <v>183.32166913999998</v>
      </c>
      <c r="E10" s="168">
        <v>53.430936000000003</v>
      </c>
      <c r="F10" s="198"/>
      <c r="G10" s="198"/>
      <c r="H10" s="198"/>
      <c r="I10" s="198"/>
      <c r="J10" s="198"/>
      <c r="K10" s="198"/>
    </row>
    <row r="11" spans="1:11">
      <c r="A11" s="197" t="s">
        <v>872</v>
      </c>
      <c r="B11" s="197" t="s">
        <v>873</v>
      </c>
      <c r="C11" s="167">
        <v>11.882732300000001</v>
      </c>
      <c r="D11" s="167">
        <v>11.5865603</v>
      </c>
      <c r="E11" s="168">
        <v>0.29617200000000032</v>
      </c>
      <c r="F11" s="198"/>
      <c r="G11" s="198"/>
      <c r="H11" s="198"/>
      <c r="I11" s="198"/>
      <c r="J11" s="198"/>
      <c r="K11" s="198"/>
    </row>
    <row r="12" spans="1:11">
      <c r="A12" s="197" t="s">
        <v>874</v>
      </c>
      <c r="B12" s="197" t="s">
        <v>875</v>
      </c>
      <c r="C12" s="167">
        <v>89.085063519999991</v>
      </c>
      <c r="D12" s="167">
        <v>89.002676519999994</v>
      </c>
      <c r="E12" s="168">
        <v>8.2386999999997101E-2</v>
      </c>
      <c r="F12" s="198"/>
      <c r="G12" s="198"/>
      <c r="H12" s="198"/>
      <c r="I12" s="198"/>
      <c r="J12" s="198"/>
      <c r="K12" s="198"/>
    </row>
    <row r="13" spans="1:11">
      <c r="A13" s="197" t="s">
        <v>876</v>
      </c>
      <c r="B13" s="197" t="s">
        <v>877</v>
      </c>
      <c r="C13" s="167">
        <v>578.97324749000006</v>
      </c>
      <c r="D13" s="167">
        <v>521.19042049000007</v>
      </c>
      <c r="E13" s="168">
        <v>57.782826999999997</v>
      </c>
      <c r="F13" s="198"/>
      <c r="G13" s="198"/>
      <c r="H13" s="198"/>
      <c r="I13" s="198"/>
      <c r="J13" s="198"/>
      <c r="K13" s="198"/>
    </row>
    <row r="14" spans="1:11">
      <c r="A14" s="175" t="s">
        <v>541</v>
      </c>
      <c r="B14" s="176"/>
      <c r="C14" s="176"/>
      <c r="D14" s="176"/>
      <c r="E14" s="177"/>
      <c r="F14" s="198"/>
      <c r="G14" s="198"/>
      <c r="H14" s="198"/>
      <c r="I14" s="198"/>
      <c r="J14" s="198"/>
      <c r="K14" s="198"/>
    </row>
    <row r="15" spans="1:11">
      <c r="A15" s="197" t="s">
        <v>878</v>
      </c>
      <c r="B15" s="197" t="s">
        <v>879</v>
      </c>
      <c r="C15" s="167">
        <v>357.46315191000002</v>
      </c>
      <c r="D15" s="167">
        <v>357.46313291000001</v>
      </c>
      <c r="E15" s="168">
        <v>1.900000000887303E-5</v>
      </c>
      <c r="F15" s="198"/>
      <c r="G15" s="198"/>
      <c r="H15" s="198"/>
      <c r="I15" s="198"/>
      <c r="J15" s="198"/>
      <c r="K15" s="198"/>
    </row>
    <row r="16" spans="1:11">
      <c r="A16" s="197" t="s">
        <v>880</v>
      </c>
      <c r="B16" s="197" t="s">
        <v>881</v>
      </c>
      <c r="C16" s="167">
        <v>107.11313405</v>
      </c>
      <c r="D16" s="167">
        <v>91.694632049999996</v>
      </c>
      <c r="E16" s="168">
        <v>15.418502000000004</v>
      </c>
      <c r="F16" s="198"/>
      <c r="G16" s="198"/>
      <c r="H16" s="198"/>
      <c r="I16" s="198"/>
      <c r="J16" s="198"/>
      <c r="K16" s="198"/>
    </row>
    <row r="17" spans="1:11" ht="25.5">
      <c r="A17" s="197" t="s">
        <v>882</v>
      </c>
      <c r="B17" s="197" t="s">
        <v>883</v>
      </c>
      <c r="C17" s="167">
        <v>4.6966637499999999</v>
      </c>
      <c r="D17" s="167">
        <v>4.6966627499999998</v>
      </c>
      <c r="E17" s="168">
        <v>1.000000000139778E-6</v>
      </c>
      <c r="F17" s="198"/>
      <c r="G17" s="198"/>
      <c r="H17" s="198"/>
      <c r="I17" s="198"/>
      <c r="J17" s="198"/>
      <c r="K17" s="198"/>
    </row>
    <row r="18" spans="1:11" ht="25.5">
      <c r="A18" s="197" t="s">
        <v>884</v>
      </c>
      <c r="B18" s="197" t="s">
        <v>885</v>
      </c>
      <c r="C18" s="167">
        <v>315.92852764999998</v>
      </c>
      <c r="D18" s="167">
        <v>284.37190142000003</v>
      </c>
      <c r="E18" s="168">
        <v>31.556626229999949</v>
      </c>
      <c r="F18" s="198"/>
      <c r="G18" s="198"/>
      <c r="H18" s="198"/>
      <c r="I18" s="198"/>
      <c r="J18" s="198"/>
      <c r="K18" s="198"/>
    </row>
    <row r="19" spans="1:11">
      <c r="A19" s="197" t="s">
        <v>886</v>
      </c>
      <c r="B19" s="197" t="s">
        <v>887</v>
      </c>
      <c r="C19" s="167">
        <v>198.46385155000002</v>
      </c>
      <c r="D19" s="167">
        <v>181.87467855</v>
      </c>
      <c r="E19" s="168">
        <v>16.589173000000017</v>
      </c>
      <c r="F19" s="198"/>
      <c r="G19" s="198"/>
      <c r="H19" s="198"/>
      <c r="I19" s="198"/>
      <c r="J19" s="198"/>
      <c r="K19" s="198"/>
    </row>
    <row r="20" spans="1:11">
      <c r="A20" s="197" t="s">
        <v>888</v>
      </c>
      <c r="B20" s="197" t="s">
        <v>889</v>
      </c>
      <c r="C20" s="167">
        <v>635.99756823999996</v>
      </c>
      <c r="D20" s="167">
        <v>528.00666523999996</v>
      </c>
      <c r="E20" s="168">
        <v>107.990903</v>
      </c>
      <c r="F20" s="198"/>
      <c r="G20" s="198"/>
      <c r="H20" s="198"/>
      <c r="I20" s="198"/>
      <c r="J20" s="198"/>
      <c r="K20" s="198"/>
    </row>
    <row r="21" spans="1:11">
      <c r="A21" s="175" t="s">
        <v>561</v>
      </c>
      <c r="B21" s="176"/>
      <c r="C21" s="176"/>
      <c r="D21" s="176"/>
      <c r="E21" s="177"/>
      <c r="F21" s="198"/>
      <c r="G21" s="198"/>
      <c r="H21" s="198"/>
      <c r="I21" s="198"/>
      <c r="J21" s="198"/>
      <c r="K21" s="198"/>
    </row>
    <row r="22" spans="1:11">
      <c r="A22" s="197" t="s">
        <v>890</v>
      </c>
      <c r="B22" s="196" t="s">
        <v>891</v>
      </c>
      <c r="C22" s="167">
        <v>185.88017044</v>
      </c>
      <c r="D22" s="167">
        <v>185.88017044</v>
      </c>
      <c r="E22" s="168">
        <v>0</v>
      </c>
      <c r="F22" s="198"/>
      <c r="G22" s="198"/>
      <c r="H22" s="198"/>
      <c r="I22" s="198"/>
      <c r="J22" s="198"/>
      <c r="K22" s="198"/>
    </row>
    <row r="23" spans="1:11">
      <c r="A23" s="197" t="s">
        <v>892</v>
      </c>
      <c r="B23" s="196" t="s">
        <v>893</v>
      </c>
      <c r="C23" s="167">
        <v>48.268212040000002</v>
      </c>
      <c r="D23" s="167">
        <v>47.464970039999997</v>
      </c>
      <c r="E23" s="168">
        <v>0.80324200000000445</v>
      </c>
      <c r="F23" s="198"/>
      <c r="G23" s="198"/>
      <c r="H23" s="198"/>
      <c r="I23" s="198"/>
      <c r="J23" s="198"/>
      <c r="K23" s="198"/>
    </row>
    <row r="24" spans="1:11">
      <c r="A24" s="169" t="s">
        <v>894</v>
      </c>
      <c r="B24" s="169"/>
      <c r="C24" s="170">
        <v>7177.6638810599998</v>
      </c>
      <c r="D24" s="170">
        <v>6129.5460733799991</v>
      </c>
      <c r="E24" s="170">
        <v>1048.1178076799997</v>
      </c>
      <c r="F24" s="198"/>
      <c r="G24" s="198"/>
      <c r="H24" s="198"/>
      <c r="I24" s="198"/>
      <c r="J24" s="198"/>
      <c r="K24" s="198"/>
    </row>
    <row r="25" spans="1:11">
      <c r="A25" s="178" t="s">
        <v>231</v>
      </c>
      <c r="B25" s="179"/>
      <c r="C25" s="179"/>
      <c r="D25" s="179"/>
      <c r="E25" s="179"/>
      <c r="F25" s="198"/>
      <c r="G25" s="198"/>
      <c r="H25" s="198"/>
      <c r="I25" s="198"/>
      <c r="J25" s="198"/>
      <c r="K25" s="198"/>
    </row>
    <row r="26" spans="1:11" ht="15" customHeight="1">
      <c r="A26" s="236" t="s">
        <v>895</v>
      </c>
      <c r="B26" s="235"/>
      <c r="C26" s="235"/>
      <c r="D26" s="235"/>
      <c r="E26" s="235"/>
      <c r="F26" s="198"/>
      <c r="G26" s="198"/>
      <c r="H26" s="198"/>
      <c r="I26" s="198"/>
      <c r="J26" s="198"/>
      <c r="K26" s="198"/>
    </row>
    <row r="27" spans="1:11">
      <c r="A27" s="236" t="s">
        <v>896</v>
      </c>
      <c r="B27" s="235"/>
      <c r="C27" s="235"/>
      <c r="D27" s="235"/>
      <c r="E27" s="235"/>
      <c r="F27" s="198"/>
      <c r="G27" s="198"/>
      <c r="H27" s="198"/>
      <c r="I27" s="198"/>
      <c r="J27" s="198"/>
      <c r="K27" s="198"/>
    </row>
    <row r="28" spans="1:11">
      <c r="A28" s="198"/>
      <c r="B28" s="198"/>
      <c r="C28" s="198"/>
      <c r="D28" s="198"/>
      <c r="E28" s="198"/>
      <c r="F28" s="198"/>
      <c r="G28" s="198"/>
      <c r="H28" s="198"/>
      <c r="I28" s="198"/>
      <c r="J28" s="198"/>
      <c r="K28" s="198"/>
    </row>
    <row r="29" spans="1:11">
      <c r="A29" s="198"/>
      <c r="B29" s="198"/>
      <c r="C29" s="198"/>
      <c r="D29" s="198"/>
      <c r="E29" s="198"/>
      <c r="F29" s="198"/>
      <c r="G29" s="198"/>
      <c r="H29" s="198"/>
      <c r="I29" s="198"/>
      <c r="J29" s="198"/>
      <c r="K29" s="198"/>
    </row>
    <row r="30" spans="1:11">
      <c r="A30" s="198"/>
      <c r="B30" s="198"/>
      <c r="C30" s="198"/>
      <c r="D30" s="198"/>
      <c r="E30" s="198"/>
      <c r="F30" s="198"/>
      <c r="G30" s="198"/>
      <c r="H30" s="198"/>
      <c r="I30" s="198"/>
      <c r="J30" s="198"/>
      <c r="K30" s="198"/>
    </row>
    <row r="31" spans="1:11">
      <c r="A31" s="198"/>
      <c r="B31" s="198"/>
      <c r="C31" s="198"/>
      <c r="D31" s="198"/>
      <c r="E31" s="198"/>
      <c r="F31" s="198"/>
      <c r="G31" s="198"/>
      <c r="H31" s="198"/>
      <c r="I31" s="198"/>
      <c r="J31" s="198"/>
      <c r="K31" s="198"/>
    </row>
    <row r="32" spans="1:11">
      <c r="A32" s="198"/>
      <c r="B32" s="198"/>
      <c r="C32" s="198"/>
      <c r="D32" s="198"/>
      <c r="E32" s="198"/>
      <c r="F32" s="198"/>
      <c r="G32" s="198"/>
      <c r="H32" s="198"/>
      <c r="I32" s="198"/>
      <c r="J32" s="198"/>
      <c r="K32" s="198"/>
    </row>
    <row r="33" spans="1:11">
      <c r="A33" s="198"/>
      <c r="B33" s="198"/>
      <c r="C33" s="198"/>
      <c r="D33" s="198"/>
      <c r="E33" s="198"/>
      <c r="F33" s="198"/>
      <c r="G33" s="198"/>
      <c r="H33" s="198"/>
      <c r="I33" s="198"/>
      <c r="J33" s="198"/>
      <c r="K33" s="198"/>
    </row>
    <row r="34" spans="1:11">
      <c r="A34" s="198"/>
      <c r="B34" s="198"/>
      <c r="C34" s="198"/>
      <c r="D34" s="198"/>
      <c r="E34" s="198"/>
      <c r="F34" s="198"/>
      <c r="G34" s="198"/>
      <c r="H34" s="198"/>
      <c r="I34" s="198"/>
      <c r="J34" s="198"/>
      <c r="K34" s="198"/>
    </row>
    <row r="35" spans="1:11">
      <c r="A35" s="198"/>
      <c r="B35" s="198"/>
      <c r="C35" s="198"/>
      <c r="D35" s="198"/>
      <c r="E35" s="198"/>
      <c r="F35" s="198"/>
      <c r="G35" s="198"/>
      <c r="H35" s="198"/>
      <c r="I35" s="198"/>
      <c r="J35" s="198"/>
      <c r="K35" s="198"/>
    </row>
    <row r="36" spans="1:11">
      <c r="A36" s="198"/>
      <c r="B36" s="198"/>
      <c r="C36" s="198"/>
      <c r="D36" s="198"/>
      <c r="E36" s="198"/>
      <c r="F36" s="198"/>
      <c r="G36" s="198"/>
      <c r="H36" s="198"/>
      <c r="I36" s="198"/>
      <c r="J36" s="198"/>
      <c r="K36" s="198"/>
    </row>
    <row r="37" spans="1:11">
      <c r="A37" s="198"/>
      <c r="B37" s="198"/>
      <c r="C37" s="198"/>
      <c r="D37" s="198"/>
      <c r="E37" s="198"/>
      <c r="F37" s="198"/>
      <c r="G37" s="198"/>
      <c r="H37" s="198"/>
      <c r="I37" s="198"/>
      <c r="J37" s="198"/>
      <c r="K37" s="198"/>
    </row>
    <row r="38" spans="1:11">
      <c r="A38" s="198"/>
      <c r="B38" s="198"/>
      <c r="C38" s="198"/>
      <c r="D38" s="198"/>
      <c r="E38" s="198"/>
      <c r="F38" s="195"/>
      <c r="G38" s="195"/>
      <c r="H38" s="195"/>
      <c r="I38" s="195"/>
      <c r="J38" s="195"/>
      <c r="K38" s="195"/>
    </row>
    <row r="39" spans="1:11">
      <c r="A39" s="198"/>
      <c r="B39" s="198"/>
      <c r="C39" s="198"/>
      <c r="D39" s="198"/>
      <c r="E39" s="198"/>
      <c r="F39" s="195"/>
      <c r="G39" s="195"/>
      <c r="H39" s="195"/>
      <c r="I39" s="195"/>
      <c r="J39" s="195"/>
      <c r="K39" s="195"/>
    </row>
    <row r="40" spans="1:11">
      <c r="A40" s="198"/>
      <c r="B40" s="198"/>
      <c r="C40" s="198"/>
      <c r="D40" s="198"/>
      <c r="E40" s="198"/>
      <c r="F40" s="195"/>
      <c r="G40" s="195"/>
      <c r="H40" s="195"/>
      <c r="I40" s="195"/>
      <c r="J40" s="195"/>
      <c r="K40" s="195"/>
    </row>
    <row r="41" spans="1:11">
      <c r="A41" s="198"/>
      <c r="B41" s="198"/>
      <c r="C41" s="198"/>
      <c r="D41" s="198"/>
      <c r="E41" s="198"/>
      <c r="F41" s="195"/>
      <c r="G41" s="195"/>
      <c r="H41" s="195"/>
      <c r="I41" s="195"/>
      <c r="J41" s="195"/>
      <c r="K41" s="195"/>
    </row>
    <row r="42" spans="1:11">
      <c r="A42" s="198"/>
      <c r="B42" s="198"/>
      <c r="C42" s="198"/>
      <c r="D42" s="198"/>
      <c r="E42" s="198"/>
      <c r="F42" s="195"/>
      <c r="G42" s="195"/>
      <c r="H42" s="195"/>
      <c r="I42" s="195"/>
      <c r="J42" s="195"/>
      <c r="K42" s="195"/>
    </row>
    <row r="43" spans="1:11">
      <c r="A43" s="198"/>
      <c r="B43" s="198"/>
      <c r="C43" s="198"/>
      <c r="D43" s="198"/>
      <c r="E43" s="198"/>
      <c r="F43" s="195"/>
      <c r="G43" s="195"/>
      <c r="H43" s="195"/>
      <c r="I43" s="195"/>
      <c r="J43" s="195"/>
      <c r="K43" s="195"/>
    </row>
    <row r="44" spans="1:11">
      <c r="A44" s="198"/>
      <c r="B44" s="198"/>
      <c r="C44" s="198"/>
      <c r="D44" s="198"/>
      <c r="E44" s="198"/>
      <c r="F44" s="195"/>
      <c r="G44" s="195"/>
      <c r="H44" s="195"/>
      <c r="I44" s="195"/>
      <c r="J44" s="195"/>
      <c r="K44" s="195"/>
    </row>
    <row r="45" spans="1:11">
      <c r="A45" s="198"/>
      <c r="B45" s="198"/>
      <c r="C45" s="198"/>
      <c r="D45" s="198"/>
      <c r="E45" s="198"/>
      <c r="F45" s="195"/>
      <c r="G45" s="195"/>
      <c r="H45" s="195"/>
      <c r="I45" s="195"/>
      <c r="J45" s="195"/>
      <c r="K45" s="195"/>
    </row>
    <row r="46" spans="1:11">
      <c r="A46" s="198"/>
      <c r="B46" s="198"/>
      <c r="C46" s="198"/>
      <c r="D46" s="198"/>
      <c r="E46" s="198"/>
      <c r="F46" s="198"/>
      <c r="G46" s="198"/>
      <c r="H46" s="198"/>
      <c r="I46" s="198"/>
      <c r="J46" s="198"/>
      <c r="K46" s="198"/>
    </row>
    <row r="47" spans="1:11">
      <c r="A47" s="198"/>
      <c r="B47" s="198"/>
      <c r="C47" s="198"/>
      <c r="D47" s="198"/>
      <c r="E47" s="198"/>
      <c r="F47" s="198"/>
      <c r="G47" s="198"/>
      <c r="H47" s="198"/>
      <c r="I47" s="198"/>
      <c r="J47" s="198"/>
      <c r="K47" s="198"/>
    </row>
  </sheetData>
  <mergeCells count="8">
    <mergeCell ref="A26:E26"/>
    <mergeCell ref="A27:E27"/>
    <mergeCell ref="A1:E1"/>
    <mergeCell ref="A3:E3"/>
    <mergeCell ref="A8:E8"/>
    <mergeCell ref="A14:E14"/>
    <mergeCell ref="A21:E21"/>
    <mergeCell ref="A25:E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10" sqref="A10"/>
    </sheetView>
  </sheetViews>
  <sheetFormatPr defaultRowHeight="15"/>
  <cols>
    <col min="1" max="1" width="55" customWidth="1"/>
    <col min="2" max="2" width="30.5703125" customWidth="1"/>
    <col min="3" max="5" width="20.85546875" customWidth="1"/>
    <col min="6" max="6" width="95.7109375" customWidth="1"/>
  </cols>
  <sheetData>
    <row r="1" spans="1:6" ht="18">
      <c r="A1" s="180" t="s">
        <v>820</v>
      </c>
      <c r="B1" s="180"/>
      <c r="C1" s="180"/>
      <c r="D1" s="180"/>
      <c r="E1" s="180"/>
      <c r="F1" s="180"/>
    </row>
    <row r="2" spans="1:6" ht="51.75">
      <c r="A2" s="243" t="s">
        <v>507</v>
      </c>
      <c r="B2" s="243" t="s">
        <v>821</v>
      </c>
      <c r="C2" s="244" t="s">
        <v>822</v>
      </c>
      <c r="D2" s="244" t="s">
        <v>823</v>
      </c>
      <c r="E2" s="245" t="s">
        <v>897</v>
      </c>
      <c r="F2" s="249" t="s">
        <v>824</v>
      </c>
    </row>
    <row r="3" spans="1:6">
      <c r="A3" s="246"/>
      <c r="B3" s="247"/>
      <c r="C3" s="248" t="s">
        <v>600</v>
      </c>
      <c r="D3" s="248" t="s">
        <v>601</v>
      </c>
      <c r="E3" s="248" t="s">
        <v>825</v>
      </c>
      <c r="F3" s="250"/>
    </row>
    <row r="4" spans="1:6">
      <c r="A4" s="239" t="s">
        <v>511</v>
      </c>
      <c r="B4" s="238"/>
      <c r="C4" s="238"/>
      <c r="D4" s="238"/>
      <c r="E4" s="238"/>
      <c r="F4" s="237"/>
    </row>
    <row r="5" spans="1:6" ht="120">
      <c r="A5" s="255" t="s">
        <v>826</v>
      </c>
      <c r="B5" s="255" t="s">
        <v>827</v>
      </c>
      <c r="C5" s="256">
        <v>82.525566999999995</v>
      </c>
      <c r="D5" s="257">
        <v>83.509113170000006</v>
      </c>
      <c r="E5" s="257">
        <v>0.98354617000001099</v>
      </c>
      <c r="F5" s="253" t="s">
        <v>828</v>
      </c>
    </row>
    <row r="6" spans="1:6" ht="108">
      <c r="A6" s="255" t="s">
        <v>829</v>
      </c>
      <c r="B6" s="255" t="s">
        <v>830</v>
      </c>
      <c r="C6" s="256">
        <v>173.38499999999999</v>
      </c>
      <c r="D6" s="257">
        <v>111</v>
      </c>
      <c r="E6" s="257">
        <v>-62.384999999999991</v>
      </c>
      <c r="F6" s="253" t="s">
        <v>831</v>
      </c>
    </row>
    <row r="7" spans="1:6" ht="72">
      <c r="A7" s="255" t="s">
        <v>832</v>
      </c>
      <c r="B7" s="255" t="s">
        <v>833</v>
      </c>
      <c r="C7" s="256">
        <v>0</v>
      </c>
      <c r="D7" s="257">
        <v>0</v>
      </c>
      <c r="E7" s="257">
        <v>0</v>
      </c>
      <c r="F7" s="253" t="s">
        <v>834</v>
      </c>
    </row>
    <row r="8" spans="1:6">
      <c r="A8" s="242" t="s">
        <v>536</v>
      </c>
      <c r="B8" s="241"/>
      <c r="C8" s="241"/>
      <c r="D8" s="241"/>
      <c r="E8" s="241"/>
      <c r="F8" s="240"/>
    </row>
    <row r="9" spans="1:6" ht="84">
      <c r="A9" s="255" t="s">
        <v>835</v>
      </c>
      <c r="B9" s="258" t="s">
        <v>836</v>
      </c>
      <c r="C9" s="256">
        <v>16.353054</v>
      </c>
      <c r="D9" s="257">
        <v>12.4521639</v>
      </c>
      <c r="E9" s="257">
        <v>-3.9008900999999998</v>
      </c>
      <c r="F9" s="254" t="s">
        <v>837</v>
      </c>
    </row>
    <row r="10" spans="1:6" ht="132">
      <c r="A10" s="255" t="s">
        <v>838</v>
      </c>
      <c r="B10" s="258" t="s">
        <v>839</v>
      </c>
      <c r="C10" s="256">
        <v>69.089679000000004</v>
      </c>
      <c r="D10" s="257">
        <v>56.4272797</v>
      </c>
      <c r="E10" s="257">
        <v>-12.662399300000004</v>
      </c>
      <c r="F10" s="254" t="s">
        <v>840</v>
      </c>
    </row>
    <row r="11" spans="1:6" ht="60">
      <c r="A11" s="255" t="s">
        <v>841</v>
      </c>
      <c r="B11" s="258" t="s">
        <v>842</v>
      </c>
      <c r="C11" s="256">
        <v>7.975581</v>
      </c>
      <c r="D11" s="257">
        <v>1.53192006</v>
      </c>
      <c r="E11" s="257">
        <v>-6.44366094</v>
      </c>
      <c r="F11" s="254" t="s">
        <v>843</v>
      </c>
    </row>
    <row r="12" spans="1:6">
      <c r="A12" s="242" t="s">
        <v>541</v>
      </c>
      <c r="B12" s="241"/>
      <c r="C12" s="241"/>
      <c r="D12" s="241"/>
      <c r="E12" s="241"/>
      <c r="F12" s="240"/>
    </row>
    <row r="13" spans="1:6" ht="84">
      <c r="A13" s="255" t="s">
        <v>844</v>
      </c>
      <c r="B13" s="258" t="s">
        <v>845</v>
      </c>
      <c r="C13" s="256">
        <v>76.859373000000005</v>
      </c>
      <c r="D13" s="257">
        <v>75.324111279999997</v>
      </c>
      <c r="E13" s="257">
        <v>-1.5352617200000083</v>
      </c>
      <c r="F13" s="253" t="s">
        <v>846</v>
      </c>
    </row>
    <row r="14" spans="1:6" ht="48">
      <c r="A14" s="255" t="s">
        <v>847</v>
      </c>
      <c r="B14" s="258" t="s">
        <v>848</v>
      </c>
      <c r="C14" s="256">
        <v>2.2961399999999998</v>
      </c>
      <c r="D14" s="257">
        <v>2.6221726599999999</v>
      </c>
      <c r="E14" s="257">
        <v>0.32603266000000009</v>
      </c>
      <c r="F14" s="253" t="s">
        <v>849</v>
      </c>
    </row>
    <row r="15" spans="1:6">
      <c r="A15" s="242" t="s">
        <v>561</v>
      </c>
      <c r="B15" s="241"/>
      <c r="C15" s="241"/>
      <c r="D15" s="241"/>
      <c r="E15" s="241"/>
      <c r="F15" s="240"/>
    </row>
    <row r="16" spans="1:6" ht="84">
      <c r="A16" s="255" t="s">
        <v>850</v>
      </c>
      <c r="B16" s="258" t="s">
        <v>851</v>
      </c>
      <c r="C16" s="256">
        <v>17.723942000000001</v>
      </c>
      <c r="D16" s="257">
        <v>12.299081390000001</v>
      </c>
      <c r="E16" s="257">
        <v>-5.4248606099999996</v>
      </c>
      <c r="F16" s="252" t="s">
        <v>852</v>
      </c>
    </row>
    <row r="17" spans="1:6">
      <c r="A17" s="259" t="s">
        <v>853</v>
      </c>
      <c r="B17" s="260"/>
      <c r="C17" s="261">
        <v>272.82333599999998</v>
      </c>
      <c r="D17" s="261">
        <v>244.16584216000001</v>
      </c>
      <c r="E17" s="261">
        <v>-28.657493839999972</v>
      </c>
      <c r="F17" s="251"/>
    </row>
    <row r="18" spans="1:6">
      <c r="A18" s="236" t="s">
        <v>854</v>
      </c>
      <c r="B18" s="235"/>
      <c r="C18" s="235"/>
      <c r="D18" s="235"/>
      <c r="E18" s="235"/>
    </row>
    <row r="19" spans="1:6">
      <c r="A19" s="173" t="s">
        <v>854</v>
      </c>
      <c r="B19" s="174"/>
      <c r="C19" s="174"/>
      <c r="D19" s="174"/>
      <c r="E19" s="174"/>
      <c r="F19" s="165"/>
    </row>
  </sheetData>
  <mergeCells count="7">
    <mergeCell ref="A19:E19"/>
    <mergeCell ref="A1:F1"/>
    <mergeCell ref="A15:F15"/>
    <mergeCell ref="A4:F4"/>
    <mergeCell ref="A8:F8"/>
    <mergeCell ref="A12:F12"/>
    <mergeCell ref="A18:E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election sqref="A1:F1"/>
    </sheetView>
  </sheetViews>
  <sheetFormatPr defaultRowHeight="15"/>
  <cols>
    <col min="1" max="1" width="76.28515625" customWidth="1"/>
    <col min="2" max="3" width="32.140625" customWidth="1"/>
    <col min="4" max="4" width="76.28515625" customWidth="1"/>
  </cols>
  <sheetData>
    <row r="1" spans="1:6" ht="18">
      <c r="A1" s="180" t="s">
        <v>734</v>
      </c>
      <c r="B1" s="180"/>
      <c r="C1" s="180"/>
      <c r="D1" s="180"/>
      <c r="E1" s="180"/>
      <c r="F1" s="180"/>
    </row>
    <row r="2" spans="1:6">
      <c r="A2" s="143" t="s">
        <v>735</v>
      </c>
      <c r="B2" s="144"/>
      <c r="C2" s="145"/>
      <c r="D2" s="146"/>
    </row>
    <row r="3" spans="1:6">
      <c r="A3" s="147" t="s">
        <v>736</v>
      </c>
      <c r="C3" s="148"/>
      <c r="D3" s="142"/>
    </row>
    <row r="4" spans="1:6">
      <c r="A4" s="147" t="s">
        <v>737</v>
      </c>
      <c r="C4" s="148"/>
      <c r="D4" s="142"/>
    </row>
    <row r="5" spans="1:6">
      <c r="A5" s="147" t="s">
        <v>738</v>
      </c>
      <c r="C5" s="148"/>
      <c r="D5" s="146"/>
    </row>
    <row r="6" spans="1:6">
      <c r="A6" s="149" t="s">
        <v>739</v>
      </c>
      <c r="C6" s="150"/>
      <c r="D6" s="146"/>
    </row>
    <row r="7" spans="1:6">
      <c r="A7" s="151" t="s">
        <v>14</v>
      </c>
      <c r="B7" s="152" t="s">
        <v>192</v>
      </c>
      <c r="C7" s="152" t="s">
        <v>740</v>
      </c>
      <c r="D7" s="152" t="s">
        <v>741</v>
      </c>
    </row>
    <row r="8" spans="1:6" ht="56.25">
      <c r="A8" s="153" t="s">
        <v>742</v>
      </c>
      <c r="B8" s="154" t="s">
        <v>743</v>
      </c>
      <c r="C8" s="155" t="s">
        <v>744</v>
      </c>
      <c r="D8" s="156" t="s">
        <v>745</v>
      </c>
    </row>
    <row r="9" spans="1:6" ht="168.75">
      <c r="A9" s="153" t="s">
        <v>746</v>
      </c>
      <c r="B9" s="154" t="s">
        <v>743</v>
      </c>
      <c r="C9" s="155" t="s">
        <v>744</v>
      </c>
      <c r="D9" s="157" t="s">
        <v>747</v>
      </c>
    </row>
    <row r="10" spans="1:6" ht="33.75">
      <c r="A10" s="158" t="s">
        <v>125</v>
      </c>
      <c r="B10" s="154" t="s">
        <v>46</v>
      </c>
      <c r="C10" s="155" t="s">
        <v>748</v>
      </c>
      <c r="D10" s="157" t="s">
        <v>749</v>
      </c>
    </row>
    <row r="11" spans="1:6" ht="56.25">
      <c r="A11" s="153" t="s">
        <v>750</v>
      </c>
      <c r="B11" s="154" t="s">
        <v>743</v>
      </c>
      <c r="C11" s="155" t="s">
        <v>748</v>
      </c>
      <c r="D11" s="157" t="s">
        <v>751</v>
      </c>
    </row>
    <row r="12" spans="1:6" ht="45">
      <c r="A12" s="153" t="s">
        <v>752</v>
      </c>
      <c r="B12" s="154" t="s">
        <v>743</v>
      </c>
      <c r="C12" s="155" t="s">
        <v>748</v>
      </c>
      <c r="D12" s="157" t="s">
        <v>753</v>
      </c>
    </row>
    <row r="13" spans="1:6" ht="45">
      <c r="A13" s="159" t="s">
        <v>754</v>
      </c>
      <c r="B13" s="154" t="s">
        <v>743</v>
      </c>
      <c r="C13" s="155" t="s">
        <v>748</v>
      </c>
      <c r="D13" s="157" t="s">
        <v>755</v>
      </c>
    </row>
    <row r="14" spans="1:6" ht="45">
      <c r="A14" s="158" t="s">
        <v>70</v>
      </c>
      <c r="B14" s="154" t="s">
        <v>34</v>
      </c>
      <c r="C14" s="155" t="s">
        <v>748</v>
      </c>
      <c r="D14" s="157" t="s">
        <v>756</v>
      </c>
    </row>
    <row r="15" spans="1:6" ht="45">
      <c r="A15" s="159" t="s">
        <v>757</v>
      </c>
      <c r="B15" s="160" t="s">
        <v>39</v>
      </c>
      <c r="C15" s="155" t="s">
        <v>748</v>
      </c>
      <c r="D15" s="157" t="s">
        <v>758</v>
      </c>
    </row>
    <row r="16" spans="1:6" ht="33.75">
      <c r="A16" s="158" t="s">
        <v>759</v>
      </c>
      <c r="B16" s="154" t="s">
        <v>103</v>
      </c>
      <c r="C16" s="155" t="s">
        <v>748</v>
      </c>
      <c r="D16" s="157" t="s">
        <v>760</v>
      </c>
    </row>
    <row r="17" spans="1:4" ht="56.25">
      <c r="A17" s="158" t="s">
        <v>761</v>
      </c>
      <c r="B17" s="154" t="s">
        <v>743</v>
      </c>
      <c r="C17" s="155" t="s">
        <v>748</v>
      </c>
      <c r="D17" s="157" t="s">
        <v>762</v>
      </c>
    </row>
    <row r="18" spans="1:4" ht="33.75">
      <c r="A18" s="161" t="s">
        <v>12</v>
      </c>
      <c r="B18" s="162" t="s">
        <v>25</v>
      </c>
      <c r="C18" s="155" t="s">
        <v>763</v>
      </c>
      <c r="D18" s="157" t="s">
        <v>764</v>
      </c>
    </row>
    <row r="19" spans="1:4" ht="33.75">
      <c r="A19" s="161" t="s">
        <v>765</v>
      </c>
      <c r="B19" s="163" t="s">
        <v>38</v>
      </c>
      <c r="C19" s="155" t="s">
        <v>748</v>
      </c>
      <c r="D19" s="157" t="s">
        <v>766</v>
      </c>
    </row>
    <row r="20" spans="1:4" ht="56.25">
      <c r="A20" s="158" t="s">
        <v>767</v>
      </c>
      <c r="B20" s="154" t="s">
        <v>743</v>
      </c>
      <c r="C20" s="155" t="s">
        <v>748</v>
      </c>
      <c r="D20" s="157" t="s">
        <v>768</v>
      </c>
    </row>
    <row r="21" spans="1:4" ht="33.75">
      <c r="A21" s="161" t="s">
        <v>115</v>
      </c>
      <c r="B21" s="162" t="s">
        <v>60</v>
      </c>
      <c r="C21" s="155" t="s">
        <v>748</v>
      </c>
      <c r="D21" s="157" t="s">
        <v>769</v>
      </c>
    </row>
    <row r="22" spans="1:4" ht="56.25">
      <c r="A22" s="161" t="s">
        <v>770</v>
      </c>
      <c r="B22" s="163" t="s">
        <v>743</v>
      </c>
      <c r="C22" s="155" t="s">
        <v>748</v>
      </c>
      <c r="D22" s="157" t="s">
        <v>771</v>
      </c>
    </row>
    <row r="23" spans="1:4" ht="33.75">
      <c r="A23" s="158" t="s">
        <v>15</v>
      </c>
      <c r="B23" s="162" t="s">
        <v>53</v>
      </c>
      <c r="C23" s="155" t="s">
        <v>748</v>
      </c>
      <c r="D23" s="157" t="s">
        <v>772</v>
      </c>
    </row>
    <row r="24" spans="1:4" ht="33.75">
      <c r="A24" s="158" t="s">
        <v>128</v>
      </c>
      <c r="B24" s="154" t="s">
        <v>60</v>
      </c>
      <c r="C24" s="155" t="s">
        <v>748</v>
      </c>
      <c r="D24" s="157" t="s">
        <v>773</v>
      </c>
    </row>
    <row r="25" spans="1:4" ht="45">
      <c r="A25" s="161" t="s">
        <v>774</v>
      </c>
      <c r="B25" s="162" t="s">
        <v>743</v>
      </c>
      <c r="C25" s="155" t="s">
        <v>748</v>
      </c>
      <c r="D25" s="157" t="s">
        <v>775</v>
      </c>
    </row>
    <row r="26" spans="1:4" ht="33.75">
      <c r="A26" s="161" t="s">
        <v>776</v>
      </c>
      <c r="B26" s="162" t="s">
        <v>743</v>
      </c>
      <c r="C26" s="155" t="s">
        <v>748</v>
      </c>
      <c r="D26" s="157" t="s">
        <v>777</v>
      </c>
    </row>
    <row r="27" spans="1:4" ht="33.75">
      <c r="A27" s="161" t="s">
        <v>778</v>
      </c>
      <c r="B27" s="162" t="s">
        <v>743</v>
      </c>
      <c r="C27" s="155" t="s">
        <v>748</v>
      </c>
      <c r="D27" s="157" t="s">
        <v>779</v>
      </c>
    </row>
    <row r="28" spans="1:4" ht="45">
      <c r="A28" s="158" t="s">
        <v>129</v>
      </c>
      <c r="B28" s="163" t="s">
        <v>56</v>
      </c>
      <c r="C28" s="155" t="s">
        <v>748</v>
      </c>
      <c r="D28" s="157" t="s">
        <v>780</v>
      </c>
    </row>
    <row r="29" spans="1:4" ht="22.5">
      <c r="A29" s="158" t="s">
        <v>781</v>
      </c>
      <c r="B29" s="163" t="s">
        <v>743</v>
      </c>
      <c r="C29" s="155" t="s">
        <v>748</v>
      </c>
      <c r="D29" s="157" t="s">
        <v>782</v>
      </c>
    </row>
    <row r="30" spans="1:4" ht="33.75">
      <c r="A30" s="158" t="s">
        <v>783</v>
      </c>
      <c r="B30" s="163" t="s">
        <v>743</v>
      </c>
      <c r="C30" s="155" t="s">
        <v>748</v>
      </c>
      <c r="D30" s="157" t="s">
        <v>784</v>
      </c>
    </row>
    <row r="31" spans="1:4" ht="33.75">
      <c r="A31" s="158" t="s">
        <v>785</v>
      </c>
      <c r="B31" s="163" t="s">
        <v>743</v>
      </c>
      <c r="C31" s="155" t="s">
        <v>748</v>
      </c>
      <c r="D31" s="157" t="s">
        <v>786</v>
      </c>
    </row>
    <row r="32" spans="1:4" ht="45">
      <c r="A32" s="158" t="s">
        <v>131</v>
      </c>
      <c r="B32" s="163" t="s">
        <v>87</v>
      </c>
      <c r="C32" s="155" t="s">
        <v>748</v>
      </c>
      <c r="D32" s="157" t="s">
        <v>787</v>
      </c>
    </row>
    <row r="33" spans="1:4" ht="33.75">
      <c r="A33" s="158" t="s">
        <v>132</v>
      </c>
      <c r="B33" s="163" t="s">
        <v>92</v>
      </c>
      <c r="C33" s="155" t="s">
        <v>748</v>
      </c>
      <c r="D33" s="157" t="s">
        <v>788</v>
      </c>
    </row>
    <row r="34" spans="1:4" ht="22.5">
      <c r="A34" s="158" t="s">
        <v>122</v>
      </c>
      <c r="B34" s="163" t="s">
        <v>112</v>
      </c>
      <c r="C34" s="155" t="s">
        <v>763</v>
      </c>
      <c r="D34" s="157" t="s">
        <v>789</v>
      </c>
    </row>
    <row r="35" spans="1:4" ht="22.5">
      <c r="A35" s="158" t="s">
        <v>790</v>
      </c>
      <c r="B35" s="163" t="s">
        <v>743</v>
      </c>
      <c r="C35" s="155" t="s">
        <v>748</v>
      </c>
      <c r="D35" s="157" t="s">
        <v>791</v>
      </c>
    </row>
    <row r="36" spans="1:4" ht="33.75">
      <c r="A36" s="158" t="s">
        <v>84</v>
      </c>
      <c r="B36" s="163" t="s">
        <v>64</v>
      </c>
      <c r="C36" s="155" t="s">
        <v>748</v>
      </c>
      <c r="D36" s="157" t="s">
        <v>792</v>
      </c>
    </row>
    <row r="37" spans="1:4" ht="33.75">
      <c r="A37" s="158" t="s">
        <v>101</v>
      </c>
      <c r="B37" s="163" t="s">
        <v>85</v>
      </c>
      <c r="C37" s="155" t="s">
        <v>763</v>
      </c>
      <c r="D37" s="157" t="s">
        <v>793</v>
      </c>
    </row>
    <row r="38" spans="1:4" ht="45">
      <c r="A38" s="158" t="s">
        <v>794</v>
      </c>
      <c r="B38" s="163" t="s">
        <v>743</v>
      </c>
      <c r="C38" s="155" t="s">
        <v>763</v>
      </c>
      <c r="D38" s="157" t="s">
        <v>795</v>
      </c>
    </row>
    <row r="39" spans="1:4" ht="45">
      <c r="A39" s="158" t="s">
        <v>100</v>
      </c>
      <c r="B39" s="163" t="s">
        <v>26</v>
      </c>
      <c r="C39" s="155" t="s">
        <v>763</v>
      </c>
      <c r="D39" s="157" t="s">
        <v>796</v>
      </c>
    </row>
    <row r="40" spans="1:4" ht="33.75">
      <c r="A40" s="158" t="s">
        <v>135</v>
      </c>
      <c r="B40" s="163" t="s">
        <v>88</v>
      </c>
      <c r="C40" s="155" t="s">
        <v>763</v>
      </c>
      <c r="D40" s="157" t="s">
        <v>797</v>
      </c>
    </row>
    <row r="41" spans="1:4" ht="33.75">
      <c r="A41" s="158" t="s">
        <v>136</v>
      </c>
      <c r="B41" s="163" t="s">
        <v>21</v>
      </c>
      <c r="C41" s="155" t="s">
        <v>748</v>
      </c>
      <c r="D41" s="157" t="s">
        <v>798</v>
      </c>
    </row>
    <row r="42" spans="1:4" ht="33.75">
      <c r="A42" s="158" t="s">
        <v>137</v>
      </c>
      <c r="B42" s="163" t="s">
        <v>88</v>
      </c>
      <c r="C42" s="155" t="s">
        <v>763</v>
      </c>
      <c r="D42" s="157" t="s">
        <v>799</v>
      </c>
    </row>
    <row r="43" spans="1:4" ht="33.75">
      <c r="A43" s="153" t="s">
        <v>138</v>
      </c>
      <c r="B43" s="162" t="s">
        <v>112</v>
      </c>
      <c r="C43" s="164" t="s">
        <v>763</v>
      </c>
      <c r="D43" s="157" t="s">
        <v>800</v>
      </c>
    </row>
    <row r="44" spans="1:4" ht="22.5">
      <c r="A44" s="158" t="s">
        <v>139</v>
      </c>
      <c r="B44" s="163" t="s">
        <v>40</v>
      </c>
      <c r="C44" s="155" t="s">
        <v>748</v>
      </c>
      <c r="D44" s="157" t="s">
        <v>801</v>
      </c>
    </row>
    <row r="45" spans="1:4" ht="33.75">
      <c r="A45" s="158" t="s">
        <v>802</v>
      </c>
      <c r="B45" s="163" t="s">
        <v>40</v>
      </c>
      <c r="C45" s="155" t="s">
        <v>748</v>
      </c>
      <c r="D45" s="157" t="s">
        <v>803</v>
      </c>
    </row>
    <row r="46" spans="1:4" ht="33.75">
      <c r="A46" s="153" t="s">
        <v>140</v>
      </c>
      <c r="B46" s="162" t="s">
        <v>47</v>
      </c>
      <c r="C46" s="164" t="s">
        <v>763</v>
      </c>
      <c r="D46" s="157" t="s">
        <v>804</v>
      </c>
    </row>
    <row r="47" spans="1:4" ht="45">
      <c r="A47" s="153" t="s">
        <v>805</v>
      </c>
      <c r="B47" s="162" t="s">
        <v>142</v>
      </c>
      <c r="C47" s="164" t="s">
        <v>748</v>
      </c>
      <c r="D47" s="157" t="s">
        <v>806</v>
      </c>
    </row>
    <row r="48" spans="1:4" ht="22.5">
      <c r="A48" s="153" t="s">
        <v>807</v>
      </c>
      <c r="B48" s="162" t="s">
        <v>743</v>
      </c>
      <c r="C48" s="164" t="s">
        <v>748</v>
      </c>
      <c r="D48" s="157" t="s">
        <v>808</v>
      </c>
    </row>
    <row r="49" spans="1:4" ht="33.75">
      <c r="A49" s="153" t="s">
        <v>809</v>
      </c>
      <c r="B49" s="162" t="s">
        <v>743</v>
      </c>
      <c r="C49" s="164" t="s">
        <v>763</v>
      </c>
      <c r="D49" s="157" t="s">
        <v>810</v>
      </c>
    </row>
    <row r="50" spans="1:4" ht="33.75">
      <c r="A50" s="153" t="s">
        <v>93</v>
      </c>
      <c r="B50" s="162" t="s">
        <v>31</v>
      </c>
      <c r="C50" s="164" t="s">
        <v>748</v>
      </c>
      <c r="D50" s="157" t="s">
        <v>811</v>
      </c>
    </row>
    <row r="51" spans="1:4" ht="33.75">
      <c r="A51" s="153" t="s">
        <v>94</v>
      </c>
      <c r="B51" s="162" t="s">
        <v>46</v>
      </c>
      <c r="C51" s="164" t="s">
        <v>748</v>
      </c>
      <c r="D51" s="157" t="s">
        <v>812</v>
      </c>
    </row>
    <row r="52" spans="1:4" ht="33.75">
      <c r="A52" s="153" t="s">
        <v>143</v>
      </c>
      <c r="B52" s="162" t="s">
        <v>37</v>
      </c>
      <c r="C52" s="164" t="s">
        <v>763</v>
      </c>
      <c r="D52" s="157" t="s">
        <v>813</v>
      </c>
    </row>
    <row r="53" spans="1:4" ht="33.75">
      <c r="A53" s="153" t="s">
        <v>814</v>
      </c>
      <c r="B53" s="162" t="s">
        <v>743</v>
      </c>
      <c r="C53" s="164" t="s">
        <v>748</v>
      </c>
      <c r="D53" s="157" t="s">
        <v>815</v>
      </c>
    </row>
    <row r="54" spans="1:4" ht="45">
      <c r="A54" s="153" t="s">
        <v>95</v>
      </c>
      <c r="B54" s="162" t="s">
        <v>46</v>
      </c>
      <c r="C54" s="164" t="s">
        <v>748</v>
      </c>
      <c r="D54" s="157" t="s">
        <v>816</v>
      </c>
    </row>
    <row r="55" spans="1:4" ht="33.75">
      <c r="A55" s="153" t="s">
        <v>817</v>
      </c>
      <c r="B55" s="162" t="s">
        <v>743</v>
      </c>
      <c r="C55" s="164" t="s">
        <v>748</v>
      </c>
      <c r="D55" s="157" t="s">
        <v>818</v>
      </c>
    </row>
    <row r="56" spans="1:4" ht="33.75">
      <c r="A56" s="153" t="s">
        <v>96</v>
      </c>
      <c r="B56" s="162" t="s">
        <v>31</v>
      </c>
      <c r="C56" s="164" t="s">
        <v>748</v>
      </c>
      <c r="D56" s="157" t="s">
        <v>819</v>
      </c>
    </row>
  </sheetData>
  <mergeCells count="1">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workbookViewId="0"/>
  </sheetViews>
  <sheetFormatPr defaultRowHeight="15"/>
  <cols>
    <col min="1" max="3" width="41.85546875" customWidth="1"/>
  </cols>
  <sheetData>
    <row r="1" spans="1:3" ht="19.5" thickBot="1">
      <c r="A1" s="10" t="s">
        <v>234</v>
      </c>
      <c r="B1" s="90"/>
      <c r="C1" s="91"/>
    </row>
    <row r="2" spans="1:3" ht="15.75" thickBot="1">
      <c r="A2" s="92" t="s">
        <v>235</v>
      </c>
      <c r="B2" s="93" t="s">
        <v>236</v>
      </c>
      <c r="C2" s="94" t="s">
        <v>237</v>
      </c>
    </row>
    <row r="3" spans="1:3" ht="24">
      <c r="A3" s="95" t="s">
        <v>238</v>
      </c>
      <c r="B3" s="96"/>
      <c r="C3" s="97"/>
    </row>
    <row r="4" spans="1:3">
      <c r="A4" s="98" t="s">
        <v>239</v>
      </c>
      <c r="B4" s="98" t="s">
        <v>240</v>
      </c>
      <c r="C4" s="98" t="s">
        <v>241</v>
      </c>
    </row>
    <row r="5" spans="1:3">
      <c r="A5" s="99" t="s">
        <v>242</v>
      </c>
      <c r="B5" s="98" t="s">
        <v>243</v>
      </c>
      <c r="C5" s="99" t="s">
        <v>244</v>
      </c>
    </row>
    <row r="6" spans="1:3">
      <c r="A6" s="99" t="s">
        <v>245</v>
      </c>
      <c r="B6" s="98" t="s">
        <v>240</v>
      </c>
      <c r="C6" s="99" t="s">
        <v>240</v>
      </c>
    </row>
    <row r="7" spans="1:3">
      <c r="A7" s="99" t="s">
        <v>246</v>
      </c>
      <c r="B7" s="98" t="s">
        <v>247</v>
      </c>
      <c r="C7" s="99" t="s">
        <v>248</v>
      </c>
    </row>
    <row r="8" spans="1:3">
      <c r="A8" s="100" t="s">
        <v>249</v>
      </c>
      <c r="B8" s="98" t="s">
        <v>240</v>
      </c>
      <c r="C8" s="99" t="s">
        <v>250</v>
      </c>
    </row>
    <row r="9" spans="1:3">
      <c r="A9" s="100" t="s">
        <v>251</v>
      </c>
      <c r="B9" s="98" t="s">
        <v>240</v>
      </c>
      <c r="C9" s="99" t="s">
        <v>252</v>
      </c>
    </row>
    <row r="10" spans="1:3">
      <c r="A10" s="100" t="s">
        <v>253</v>
      </c>
      <c r="B10" s="98" t="s">
        <v>240</v>
      </c>
      <c r="C10" s="99" t="s">
        <v>250</v>
      </c>
    </row>
    <row r="11" spans="1:3">
      <c r="A11" s="100" t="s">
        <v>254</v>
      </c>
      <c r="B11" s="98" t="s">
        <v>247</v>
      </c>
      <c r="C11" s="99" t="s">
        <v>248</v>
      </c>
    </row>
    <row r="12" spans="1:3">
      <c r="A12" s="100" t="s">
        <v>255</v>
      </c>
      <c r="B12" s="98" t="s">
        <v>243</v>
      </c>
      <c r="C12" s="99" t="s">
        <v>240</v>
      </c>
    </row>
    <row r="13" spans="1:3">
      <c r="A13" s="100" t="s">
        <v>130</v>
      </c>
      <c r="B13" s="98" t="s">
        <v>240</v>
      </c>
      <c r="C13" s="99" t="s">
        <v>256</v>
      </c>
    </row>
    <row r="14" spans="1:3">
      <c r="A14" s="99" t="s">
        <v>63</v>
      </c>
      <c r="B14" s="98" t="s">
        <v>240</v>
      </c>
      <c r="C14" s="99" t="s">
        <v>257</v>
      </c>
    </row>
    <row r="15" spans="1:3">
      <c r="A15" s="101" t="s">
        <v>258</v>
      </c>
      <c r="B15" s="102"/>
      <c r="C15" s="103"/>
    </row>
    <row r="16" spans="1:3">
      <c r="A16" s="99" t="s">
        <v>259</v>
      </c>
      <c r="B16" s="99" t="s">
        <v>260</v>
      </c>
      <c r="C16" s="99" t="s">
        <v>261</v>
      </c>
    </row>
    <row r="17" spans="1:3">
      <c r="A17" s="99" t="s">
        <v>121</v>
      </c>
      <c r="B17" s="99" t="s">
        <v>262</v>
      </c>
      <c r="C17" s="99" t="s">
        <v>263</v>
      </c>
    </row>
    <row r="18" spans="1:3">
      <c r="A18" s="99" t="s">
        <v>264</v>
      </c>
      <c r="B18" s="99" t="s">
        <v>265</v>
      </c>
      <c r="C18" s="99" t="s">
        <v>265</v>
      </c>
    </row>
    <row r="19" spans="1:3">
      <c r="A19" s="99" t="s">
        <v>59</v>
      </c>
      <c r="B19" s="99" t="s">
        <v>265</v>
      </c>
      <c r="C19" s="99" t="s">
        <v>265</v>
      </c>
    </row>
    <row r="20" spans="1:3">
      <c r="A20" s="99" t="s">
        <v>266</v>
      </c>
      <c r="B20" s="99" t="s">
        <v>267</v>
      </c>
      <c r="C20" s="99" t="s">
        <v>268</v>
      </c>
    </row>
    <row r="21" spans="1:3">
      <c r="A21" s="99" t="s">
        <v>269</v>
      </c>
      <c r="B21" s="99" t="s">
        <v>270</v>
      </c>
      <c r="C21" s="99" t="s">
        <v>271</v>
      </c>
    </row>
    <row r="22" spans="1:3">
      <c r="A22" s="99" t="s">
        <v>272</v>
      </c>
      <c r="B22" s="99" t="s">
        <v>273</v>
      </c>
      <c r="C22" s="99" t="s">
        <v>274</v>
      </c>
    </row>
    <row r="23" spans="1:3">
      <c r="A23" s="99" t="s">
        <v>275</v>
      </c>
      <c r="B23" s="99" t="s">
        <v>276</v>
      </c>
      <c r="C23" s="99" t="s">
        <v>274</v>
      </c>
    </row>
    <row r="24" spans="1:3">
      <c r="A24" s="99" t="s">
        <v>277</v>
      </c>
      <c r="B24" s="99" t="s">
        <v>278</v>
      </c>
      <c r="C24" s="99" t="s">
        <v>279</v>
      </c>
    </row>
    <row r="25" spans="1:3">
      <c r="A25" s="99" t="s">
        <v>280</v>
      </c>
      <c r="B25" s="99" t="s">
        <v>281</v>
      </c>
      <c r="C25" s="99" t="s">
        <v>282</v>
      </c>
    </row>
    <row r="26" spans="1:3">
      <c r="A26" s="99" t="s">
        <v>22</v>
      </c>
      <c r="B26" s="99" t="s">
        <v>283</v>
      </c>
      <c r="C26" s="99" t="s">
        <v>284</v>
      </c>
    </row>
    <row r="27" spans="1:3">
      <c r="A27" s="99" t="s">
        <v>285</v>
      </c>
      <c r="B27" s="99" t="s">
        <v>286</v>
      </c>
      <c r="C27" s="99" t="s">
        <v>287</v>
      </c>
    </row>
    <row r="28" spans="1:3">
      <c r="A28" s="99" t="s">
        <v>288</v>
      </c>
      <c r="B28" s="99" t="s">
        <v>286</v>
      </c>
      <c r="C28" s="99" t="s">
        <v>289</v>
      </c>
    </row>
    <row r="29" spans="1:3">
      <c r="A29" s="99" t="s">
        <v>81</v>
      </c>
      <c r="B29" s="99" t="s">
        <v>260</v>
      </c>
      <c r="C29" s="99" t="s">
        <v>290</v>
      </c>
    </row>
    <row r="30" spans="1:3">
      <c r="A30" s="99" t="s">
        <v>291</v>
      </c>
      <c r="B30" s="99" t="s">
        <v>292</v>
      </c>
      <c r="C30" s="99" t="s">
        <v>293</v>
      </c>
    </row>
    <row r="31" spans="1:3">
      <c r="A31" s="99" t="s">
        <v>72</v>
      </c>
      <c r="B31" s="99" t="s">
        <v>294</v>
      </c>
      <c r="C31" s="99" t="s">
        <v>295</v>
      </c>
    </row>
    <row r="32" spans="1:3">
      <c r="A32" s="99" t="s">
        <v>296</v>
      </c>
      <c r="B32" s="99" t="s">
        <v>278</v>
      </c>
      <c r="C32" s="99" t="s">
        <v>297</v>
      </c>
    </row>
    <row r="33" spans="1:3">
      <c r="A33" s="101" t="s">
        <v>298</v>
      </c>
      <c r="B33" s="102"/>
      <c r="C33" s="103"/>
    </row>
    <row r="34" spans="1:3">
      <c r="A34" s="99" t="s">
        <v>299</v>
      </c>
      <c r="B34" s="99" t="s">
        <v>300</v>
      </c>
      <c r="C34" s="99" t="s">
        <v>301</v>
      </c>
    </row>
    <row r="35" spans="1:3">
      <c r="A35" s="99" t="s">
        <v>302</v>
      </c>
      <c r="B35" s="99" t="s">
        <v>303</v>
      </c>
      <c r="C35" s="99" t="s">
        <v>304</v>
      </c>
    </row>
    <row r="36" spans="1:3">
      <c r="A36" s="99" t="s">
        <v>305</v>
      </c>
      <c r="B36" s="99" t="s">
        <v>300</v>
      </c>
      <c r="C36" s="99" t="s">
        <v>301</v>
      </c>
    </row>
    <row r="37" spans="1:3">
      <c r="A37" s="99" t="s">
        <v>306</v>
      </c>
      <c r="B37" s="99" t="s">
        <v>300</v>
      </c>
      <c r="C37" s="99" t="s">
        <v>77</v>
      </c>
    </row>
    <row r="38" spans="1:3">
      <c r="A38" s="99" t="s">
        <v>307</v>
      </c>
      <c r="B38" s="99" t="s">
        <v>303</v>
      </c>
      <c r="C38" s="99" t="s">
        <v>308</v>
      </c>
    </row>
    <row r="39" spans="1:3">
      <c r="A39" s="99" t="s">
        <v>309</v>
      </c>
      <c r="B39" s="99" t="s">
        <v>303</v>
      </c>
      <c r="C39" s="99" t="s">
        <v>310</v>
      </c>
    </row>
    <row r="40" spans="1:3" ht="24">
      <c r="A40" s="99" t="s">
        <v>311</v>
      </c>
      <c r="B40" s="99" t="s">
        <v>300</v>
      </c>
      <c r="C40" s="99" t="s">
        <v>312</v>
      </c>
    </row>
    <row r="41" spans="1:3">
      <c r="A41" s="99" t="s">
        <v>313</v>
      </c>
      <c r="B41" s="99" t="s">
        <v>300</v>
      </c>
      <c r="C41" s="99" t="s">
        <v>314</v>
      </c>
    </row>
    <row r="42" spans="1:3">
      <c r="A42" s="99" t="s">
        <v>315</v>
      </c>
      <c r="B42" s="99" t="s">
        <v>303</v>
      </c>
      <c r="C42" s="99" t="s">
        <v>308</v>
      </c>
    </row>
    <row r="43" spans="1:3">
      <c r="A43" s="99" t="s">
        <v>316</v>
      </c>
      <c r="B43" s="99" t="s">
        <v>300</v>
      </c>
      <c r="C43" s="99" t="s">
        <v>301</v>
      </c>
    </row>
    <row r="44" spans="1:3">
      <c r="A44" s="99" t="s">
        <v>50</v>
      </c>
      <c r="B44" s="99" t="s">
        <v>300</v>
      </c>
      <c r="C44" s="99" t="s">
        <v>312</v>
      </c>
    </row>
    <row r="45" spans="1:3">
      <c r="A45" s="99" t="s">
        <v>94</v>
      </c>
      <c r="B45" s="99" t="s">
        <v>300</v>
      </c>
      <c r="C45" s="99" t="s">
        <v>314</v>
      </c>
    </row>
    <row r="46" spans="1:3">
      <c r="A46" s="99" t="s">
        <v>317</v>
      </c>
      <c r="B46" s="99" t="s">
        <v>300</v>
      </c>
      <c r="C46" s="99" t="s">
        <v>312</v>
      </c>
    </row>
    <row r="47" spans="1:3">
      <c r="A47" s="101" t="s">
        <v>318</v>
      </c>
      <c r="B47" s="102"/>
      <c r="C47" s="103"/>
    </row>
    <row r="48" spans="1:3">
      <c r="A48" s="104" t="s">
        <v>319</v>
      </c>
      <c r="B48" s="104" t="s">
        <v>320</v>
      </c>
      <c r="C48" s="104" t="s">
        <v>321</v>
      </c>
    </row>
    <row r="49" spans="1:3">
      <c r="A49" s="104" t="s">
        <v>118</v>
      </c>
      <c r="B49" s="104" t="s">
        <v>322</v>
      </c>
      <c r="C49" s="104" t="s">
        <v>323</v>
      </c>
    </row>
    <row r="50" spans="1:3">
      <c r="A50" s="104" t="s">
        <v>324</v>
      </c>
      <c r="B50" s="104" t="s">
        <v>322</v>
      </c>
      <c r="C50" s="104" t="s">
        <v>323</v>
      </c>
    </row>
    <row r="51" spans="1:3">
      <c r="A51" s="104" t="s">
        <v>325</v>
      </c>
      <c r="B51" s="104" t="s">
        <v>326</v>
      </c>
      <c r="C51" s="104" t="s">
        <v>327</v>
      </c>
    </row>
    <row r="52" spans="1:3">
      <c r="A52" s="104" t="s">
        <v>328</v>
      </c>
      <c r="B52" s="104" t="s">
        <v>320</v>
      </c>
      <c r="C52" s="104" t="s">
        <v>329</v>
      </c>
    </row>
    <row r="53" spans="1:3">
      <c r="A53" s="104" t="s">
        <v>330</v>
      </c>
      <c r="B53" s="104" t="s">
        <v>331</v>
      </c>
      <c r="C53" s="104" t="s">
        <v>332</v>
      </c>
    </row>
    <row r="54" spans="1:3">
      <c r="A54" s="104" t="s">
        <v>333</v>
      </c>
      <c r="B54" s="104" t="s">
        <v>334</v>
      </c>
      <c r="C54" s="104" t="s">
        <v>335</v>
      </c>
    </row>
    <row r="55" spans="1:3">
      <c r="A55" s="104" t="s">
        <v>71</v>
      </c>
      <c r="B55" s="104" t="s">
        <v>334</v>
      </c>
      <c r="C55" s="104" t="s">
        <v>335</v>
      </c>
    </row>
    <row r="56" spans="1:3">
      <c r="A56" s="104" t="s">
        <v>336</v>
      </c>
      <c r="B56" s="104" t="s">
        <v>326</v>
      </c>
      <c r="C56" s="104" t="s">
        <v>337</v>
      </c>
    </row>
    <row r="57" spans="1:3">
      <c r="A57" s="104" t="s">
        <v>338</v>
      </c>
      <c r="B57" s="104" t="s">
        <v>320</v>
      </c>
      <c r="C57" s="104" t="s">
        <v>339</v>
      </c>
    </row>
    <row r="58" spans="1:3">
      <c r="A58" s="104" t="s">
        <v>340</v>
      </c>
      <c r="B58" s="104" t="s">
        <v>341</v>
      </c>
      <c r="C58" s="104" t="s">
        <v>342</v>
      </c>
    </row>
    <row r="59" spans="1:3">
      <c r="A59" s="104" t="s">
        <v>343</v>
      </c>
      <c r="B59" s="104" t="s">
        <v>344</v>
      </c>
      <c r="C59" s="104" t="s">
        <v>345</v>
      </c>
    </row>
    <row r="60" spans="1:3">
      <c r="A60" s="104" t="s">
        <v>346</v>
      </c>
      <c r="B60" s="104" t="s">
        <v>326</v>
      </c>
      <c r="C60" s="104" t="s">
        <v>327</v>
      </c>
    </row>
    <row r="61" spans="1:3">
      <c r="A61" s="104" t="s">
        <v>65</v>
      </c>
      <c r="B61" s="104" t="s">
        <v>347</v>
      </c>
      <c r="C61" s="104" t="s">
        <v>348</v>
      </c>
    </row>
    <row r="62" spans="1:3">
      <c r="A62" s="104" t="s">
        <v>349</v>
      </c>
      <c r="B62" s="104" t="s">
        <v>347</v>
      </c>
      <c r="C62" s="104" t="s">
        <v>348</v>
      </c>
    </row>
    <row r="63" spans="1:3">
      <c r="A63" s="104" t="s">
        <v>350</v>
      </c>
      <c r="B63" s="104" t="s">
        <v>320</v>
      </c>
      <c r="C63" s="104" t="s">
        <v>351</v>
      </c>
    </row>
    <row r="64" spans="1:3">
      <c r="A64" s="104" t="s">
        <v>352</v>
      </c>
      <c r="B64" s="104" t="s">
        <v>320</v>
      </c>
      <c r="C64" s="104" t="s">
        <v>353</v>
      </c>
    </row>
    <row r="65" spans="1:3">
      <c r="A65" s="104" t="s">
        <v>354</v>
      </c>
      <c r="B65" s="104" t="s">
        <v>347</v>
      </c>
      <c r="C65" s="104" t="s">
        <v>348</v>
      </c>
    </row>
    <row r="66" spans="1:3">
      <c r="A66" s="104" t="s">
        <v>355</v>
      </c>
      <c r="B66" s="104" t="s">
        <v>320</v>
      </c>
      <c r="C66" s="104" t="s">
        <v>356</v>
      </c>
    </row>
    <row r="67" spans="1:3">
      <c r="A67" s="104" t="s">
        <v>357</v>
      </c>
      <c r="B67" s="104" t="s">
        <v>320</v>
      </c>
      <c r="C67" s="104" t="s">
        <v>358</v>
      </c>
    </row>
    <row r="68" spans="1:3">
      <c r="A68" s="104" t="s">
        <v>359</v>
      </c>
      <c r="B68" s="104" t="s">
        <v>360</v>
      </c>
      <c r="C68" s="104" t="s">
        <v>361</v>
      </c>
    </row>
    <row r="69" spans="1:3">
      <c r="A69" s="104" t="s">
        <v>362</v>
      </c>
      <c r="B69" s="104" t="s">
        <v>360</v>
      </c>
      <c r="C69" s="104" t="s">
        <v>363</v>
      </c>
    </row>
    <row r="70" spans="1:3">
      <c r="A70" s="104" t="s">
        <v>364</v>
      </c>
      <c r="B70" s="104" t="s">
        <v>341</v>
      </c>
      <c r="C70" s="104" t="s">
        <v>365</v>
      </c>
    </row>
    <row r="71" spans="1:3">
      <c r="A71" s="104" t="s">
        <v>366</v>
      </c>
      <c r="B71" s="104" t="s">
        <v>347</v>
      </c>
      <c r="C71" s="104" t="s">
        <v>348</v>
      </c>
    </row>
    <row r="72" spans="1:3">
      <c r="A72" s="104" t="s">
        <v>367</v>
      </c>
      <c r="B72" s="104" t="s">
        <v>347</v>
      </c>
      <c r="C72" s="104" t="s">
        <v>348</v>
      </c>
    </row>
    <row r="73" spans="1:3">
      <c r="A73" s="104" t="s">
        <v>368</v>
      </c>
      <c r="B73" s="104" t="s">
        <v>341</v>
      </c>
      <c r="C73" s="104" t="s">
        <v>369</v>
      </c>
    </row>
    <row r="74" spans="1:3">
      <c r="A74" s="104" t="s">
        <v>370</v>
      </c>
      <c r="B74" s="104" t="s">
        <v>371</v>
      </c>
      <c r="C74" s="104" t="s">
        <v>372</v>
      </c>
    </row>
    <row r="75" spans="1:3" ht="24">
      <c r="A75" s="104" t="s">
        <v>373</v>
      </c>
      <c r="B75" s="104" t="s">
        <v>371</v>
      </c>
      <c r="C75" s="104" t="s">
        <v>372</v>
      </c>
    </row>
    <row r="76" spans="1:3">
      <c r="A76" s="104" t="s">
        <v>374</v>
      </c>
      <c r="B76" s="104" t="s">
        <v>322</v>
      </c>
      <c r="C76" s="104" t="s">
        <v>375</v>
      </c>
    </row>
    <row r="77" spans="1:3">
      <c r="A77" s="104" t="s">
        <v>376</v>
      </c>
      <c r="B77" s="104" t="s">
        <v>320</v>
      </c>
      <c r="C77" s="104" t="s">
        <v>351</v>
      </c>
    </row>
    <row r="78" spans="1:3">
      <c r="A78" s="104" t="s">
        <v>377</v>
      </c>
      <c r="B78" s="104" t="s">
        <v>320</v>
      </c>
      <c r="C78" s="104" t="s">
        <v>378</v>
      </c>
    </row>
    <row r="79" spans="1:3">
      <c r="A79" s="104" t="s">
        <v>379</v>
      </c>
      <c r="B79" s="104" t="s">
        <v>380</v>
      </c>
      <c r="C79" s="104" t="s">
        <v>380</v>
      </c>
    </row>
    <row r="80" spans="1:3">
      <c r="A80" s="104" t="s">
        <v>381</v>
      </c>
      <c r="B80" s="104" t="s">
        <v>341</v>
      </c>
      <c r="C80" s="104" t="s">
        <v>382</v>
      </c>
    </row>
    <row r="81" spans="1:3">
      <c r="A81" s="104" t="s">
        <v>7</v>
      </c>
      <c r="B81" s="105" t="s">
        <v>383</v>
      </c>
      <c r="C81" s="104" t="s">
        <v>383</v>
      </c>
    </row>
    <row r="82" spans="1:3">
      <c r="A82" s="101" t="s">
        <v>384</v>
      </c>
      <c r="B82" s="106"/>
      <c r="C82" s="107"/>
    </row>
    <row r="83" spans="1:3">
      <c r="A83" s="100" t="s">
        <v>385</v>
      </c>
      <c r="B83" s="108" t="s">
        <v>386</v>
      </c>
      <c r="C83" s="100" t="s">
        <v>387</v>
      </c>
    </row>
    <row r="84" spans="1:3">
      <c r="A84" s="99" t="s">
        <v>119</v>
      </c>
      <c r="B84" s="99" t="s">
        <v>388</v>
      </c>
      <c r="C84" s="99" t="s">
        <v>389</v>
      </c>
    </row>
    <row r="85" spans="1:3">
      <c r="A85" s="99" t="s">
        <v>390</v>
      </c>
      <c r="B85" s="99" t="s">
        <v>391</v>
      </c>
      <c r="C85" s="99" t="s">
        <v>392</v>
      </c>
    </row>
    <row r="86" spans="1:3">
      <c r="A86" s="99" t="s">
        <v>393</v>
      </c>
      <c r="B86" s="99" t="s">
        <v>391</v>
      </c>
      <c r="C86" s="99" t="s">
        <v>394</v>
      </c>
    </row>
    <row r="87" spans="1:3">
      <c r="A87" s="100" t="s">
        <v>395</v>
      </c>
      <c r="B87" s="100" t="s">
        <v>396</v>
      </c>
      <c r="C87" s="104" t="s">
        <v>397</v>
      </c>
    </row>
    <row r="88" spans="1:3" ht="24">
      <c r="A88" s="99" t="s">
        <v>398</v>
      </c>
      <c r="B88" s="99" t="s">
        <v>386</v>
      </c>
      <c r="C88" s="104" t="s">
        <v>97</v>
      </c>
    </row>
    <row r="89" spans="1:3">
      <c r="A89" s="99" t="s">
        <v>399</v>
      </c>
      <c r="B89" s="100" t="s">
        <v>386</v>
      </c>
      <c r="C89" s="104" t="s">
        <v>400</v>
      </c>
    </row>
    <row r="90" spans="1:3">
      <c r="A90" s="99" t="s">
        <v>401</v>
      </c>
      <c r="B90" s="99" t="s">
        <v>402</v>
      </c>
      <c r="C90" s="104" t="s">
        <v>403</v>
      </c>
    </row>
    <row r="91" spans="1:3">
      <c r="A91" s="99" t="s">
        <v>404</v>
      </c>
      <c r="B91" s="109" t="s">
        <v>405</v>
      </c>
      <c r="C91" s="99" t="s">
        <v>406</v>
      </c>
    </row>
    <row r="92" spans="1:3">
      <c r="A92" s="101" t="s">
        <v>407</v>
      </c>
      <c r="B92" s="106"/>
      <c r="C92" s="107"/>
    </row>
    <row r="93" spans="1:3">
      <c r="A93" s="99" t="s">
        <v>408</v>
      </c>
      <c r="B93" s="110" t="s">
        <v>409</v>
      </c>
      <c r="C93" s="99" t="s">
        <v>410</v>
      </c>
    </row>
    <row r="94" spans="1:3">
      <c r="A94" s="99" t="s">
        <v>411</v>
      </c>
      <c r="B94" s="99" t="s">
        <v>412</v>
      </c>
      <c r="C94" s="99" t="s">
        <v>413</v>
      </c>
    </row>
    <row r="95" spans="1:3">
      <c r="A95" s="99" t="s">
        <v>414</v>
      </c>
      <c r="B95" s="99" t="s">
        <v>415</v>
      </c>
      <c r="C95" s="99" t="s">
        <v>416</v>
      </c>
    </row>
    <row r="96" spans="1:3">
      <c r="A96" s="99" t="s">
        <v>417</v>
      </c>
      <c r="B96" s="99" t="s">
        <v>415</v>
      </c>
      <c r="C96" s="111" t="s">
        <v>418</v>
      </c>
    </row>
    <row r="97" spans="1:3">
      <c r="A97" s="99" t="s">
        <v>419</v>
      </c>
      <c r="B97" s="99" t="s">
        <v>420</v>
      </c>
      <c r="C97" s="100" t="s">
        <v>421</v>
      </c>
    </row>
    <row r="98" spans="1:3" ht="24">
      <c r="A98" s="99" t="s">
        <v>422</v>
      </c>
      <c r="B98" s="99" t="s">
        <v>409</v>
      </c>
      <c r="C98" s="100" t="s">
        <v>423</v>
      </c>
    </row>
    <row r="99" spans="1:3">
      <c r="A99" s="99" t="s">
        <v>120</v>
      </c>
      <c r="B99" s="99" t="s">
        <v>412</v>
      </c>
      <c r="C99" s="100" t="s">
        <v>424</v>
      </c>
    </row>
    <row r="100" spans="1:3">
      <c r="A100" s="99" t="s">
        <v>425</v>
      </c>
      <c r="B100" s="99" t="s">
        <v>420</v>
      </c>
      <c r="C100" s="100" t="s">
        <v>426</v>
      </c>
    </row>
    <row r="101" spans="1:3">
      <c r="A101" s="99" t="s">
        <v>57</v>
      </c>
      <c r="B101" s="99" t="s">
        <v>427</v>
      </c>
      <c r="C101" s="104" t="s">
        <v>428</v>
      </c>
    </row>
    <row r="102" spans="1:3">
      <c r="A102" s="99" t="s">
        <v>429</v>
      </c>
      <c r="B102" s="99" t="s">
        <v>412</v>
      </c>
      <c r="C102" s="100" t="s">
        <v>413</v>
      </c>
    </row>
    <row r="103" spans="1:3">
      <c r="A103" s="99" t="s">
        <v>430</v>
      </c>
      <c r="B103" s="99" t="s">
        <v>409</v>
      </c>
      <c r="C103" s="100" t="s">
        <v>431</v>
      </c>
    </row>
    <row r="104" spans="1:3">
      <c r="A104" s="99" t="s">
        <v>432</v>
      </c>
      <c r="B104" s="99" t="s">
        <v>409</v>
      </c>
      <c r="C104" s="100" t="s">
        <v>431</v>
      </c>
    </row>
    <row r="105" spans="1:3">
      <c r="A105" s="99" t="s">
        <v>433</v>
      </c>
      <c r="B105" s="99" t="s">
        <v>427</v>
      </c>
      <c r="C105" s="104" t="s">
        <v>413</v>
      </c>
    </row>
    <row r="106" spans="1:3">
      <c r="A106" s="99" t="s">
        <v>434</v>
      </c>
      <c r="B106" s="109" t="s">
        <v>409</v>
      </c>
      <c r="C106" s="104" t="s">
        <v>435</v>
      </c>
    </row>
    <row r="107" spans="1:3">
      <c r="A107" s="101" t="s">
        <v>436</v>
      </c>
      <c r="B107" s="106"/>
      <c r="C107" s="107"/>
    </row>
    <row r="108" spans="1:3">
      <c r="A108" s="99" t="s">
        <v>437</v>
      </c>
      <c r="B108" s="110" t="s">
        <v>438</v>
      </c>
      <c r="C108" s="99" t="s">
        <v>438</v>
      </c>
    </row>
    <row r="109" spans="1:3">
      <c r="A109" s="99" t="s">
        <v>439</v>
      </c>
      <c r="B109" s="99" t="s">
        <v>440</v>
      </c>
      <c r="C109" s="99" t="s">
        <v>441</v>
      </c>
    </row>
    <row r="110" spans="1:3">
      <c r="A110" s="99" t="s">
        <v>442</v>
      </c>
      <c r="B110" s="99" t="s">
        <v>440</v>
      </c>
      <c r="C110" s="99" t="s">
        <v>443</v>
      </c>
    </row>
    <row r="111" spans="1:3">
      <c r="A111" s="99" t="s">
        <v>444</v>
      </c>
      <c r="B111" s="99" t="s">
        <v>445</v>
      </c>
      <c r="C111" s="99" t="s">
        <v>445</v>
      </c>
    </row>
    <row r="112" spans="1:3" ht="24">
      <c r="A112" s="99" t="s">
        <v>446</v>
      </c>
      <c r="B112" s="99" t="s">
        <v>447</v>
      </c>
      <c r="C112" s="99" t="s">
        <v>448</v>
      </c>
    </row>
    <row r="113" spans="1:3">
      <c r="A113" s="99" t="s">
        <v>449</v>
      </c>
      <c r="B113" s="99" t="s">
        <v>450</v>
      </c>
      <c r="C113" s="99" t="s">
        <v>451</v>
      </c>
    </row>
    <row r="114" spans="1:3" ht="24">
      <c r="A114" s="99" t="s">
        <v>452</v>
      </c>
      <c r="B114" s="99" t="s">
        <v>453</v>
      </c>
      <c r="C114" s="99" t="s">
        <v>445</v>
      </c>
    </row>
    <row r="115" spans="1:3">
      <c r="A115" s="99" t="s">
        <v>454</v>
      </c>
      <c r="B115" s="99" t="s">
        <v>455</v>
      </c>
      <c r="C115" s="99" t="s">
        <v>456</v>
      </c>
    </row>
    <row r="116" spans="1:3">
      <c r="A116" s="99" t="s">
        <v>123</v>
      </c>
      <c r="B116" s="99" t="s">
        <v>455</v>
      </c>
      <c r="C116" s="99" t="s">
        <v>457</v>
      </c>
    </row>
    <row r="117" spans="1:3">
      <c r="A117" s="99" t="s">
        <v>458</v>
      </c>
      <c r="B117" s="99" t="s">
        <v>459</v>
      </c>
      <c r="C117" s="99" t="s">
        <v>460</v>
      </c>
    </row>
    <row r="118" spans="1:3">
      <c r="A118" s="99" t="s">
        <v>461</v>
      </c>
      <c r="B118" s="104" t="s">
        <v>462</v>
      </c>
      <c r="C118" s="99" t="s">
        <v>463</v>
      </c>
    </row>
    <row r="119" spans="1:3">
      <c r="A119" s="99" t="s">
        <v>464</v>
      </c>
      <c r="B119" s="99" t="s">
        <v>465</v>
      </c>
      <c r="C119" s="99" t="s">
        <v>466</v>
      </c>
    </row>
    <row r="120" spans="1:3">
      <c r="A120" s="99" t="s">
        <v>467</v>
      </c>
      <c r="B120" s="99" t="s">
        <v>468</v>
      </c>
      <c r="C120" s="99" t="s">
        <v>469</v>
      </c>
    </row>
    <row r="121" spans="1:3">
      <c r="A121" s="99" t="s">
        <v>379</v>
      </c>
      <c r="B121" s="109" t="s">
        <v>447</v>
      </c>
      <c r="C121" s="99" t="s">
        <v>470</v>
      </c>
    </row>
    <row r="122" spans="1:3">
      <c r="A122" s="101" t="s">
        <v>471</v>
      </c>
      <c r="B122" s="106"/>
      <c r="C122" s="107"/>
    </row>
    <row r="123" spans="1:3" ht="24">
      <c r="A123" s="98" t="s">
        <v>472</v>
      </c>
      <c r="B123" s="112" t="s">
        <v>473</v>
      </c>
      <c r="C123" s="98" t="s">
        <v>474</v>
      </c>
    </row>
    <row r="124" spans="1:3">
      <c r="A124" s="100" t="s">
        <v>113</v>
      </c>
      <c r="B124" s="99" t="s">
        <v>475</v>
      </c>
      <c r="C124" s="99" t="s">
        <v>476</v>
      </c>
    </row>
    <row r="125" spans="1:3">
      <c r="A125" s="100" t="s">
        <v>48</v>
      </c>
      <c r="B125" s="99" t="s">
        <v>477</v>
      </c>
      <c r="C125" s="99" t="s">
        <v>478</v>
      </c>
    </row>
    <row r="126" spans="1:3">
      <c r="A126" s="100" t="s">
        <v>479</v>
      </c>
      <c r="B126" s="99" t="s">
        <v>480</v>
      </c>
      <c r="C126" s="99" t="s">
        <v>481</v>
      </c>
    </row>
    <row r="127" spans="1:3">
      <c r="A127" s="100" t="s">
        <v>482</v>
      </c>
      <c r="B127" s="99" t="s">
        <v>477</v>
      </c>
      <c r="C127" s="99" t="s">
        <v>483</v>
      </c>
    </row>
    <row r="128" spans="1:3">
      <c r="A128" s="100" t="s">
        <v>484</v>
      </c>
      <c r="B128" s="99" t="s">
        <v>475</v>
      </c>
      <c r="C128" s="99" t="s">
        <v>476</v>
      </c>
    </row>
    <row r="129" spans="1:3">
      <c r="A129" s="98" t="s">
        <v>485</v>
      </c>
      <c r="B129" s="98" t="s">
        <v>486</v>
      </c>
      <c r="C129" s="98" t="s">
        <v>487</v>
      </c>
    </row>
    <row r="130" spans="1:3">
      <c r="A130" s="98" t="s">
        <v>488</v>
      </c>
      <c r="B130" s="99" t="s">
        <v>475</v>
      </c>
      <c r="C130" s="99" t="s">
        <v>476</v>
      </c>
    </row>
    <row r="131" spans="1:3">
      <c r="A131" s="100" t="s">
        <v>489</v>
      </c>
      <c r="B131" s="99" t="s">
        <v>473</v>
      </c>
      <c r="C131" s="99" t="s">
        <v>490</v>
      </c>
    </row>
    <row r="132" spans="1:3">
      <c r="A132" s="98" t="s">
        <v>491</v>
      </c>
      <c r="B132" s="98" t="s">
        <v>475</v>
      </c>
      <c r="C132" s="98" t="s">
        <v>492</v>
      </c>
    </row>
    <row r="133" spans="1:3">
      <c r="A133" s="100" t="s">
        <v>493</v>
      </c>
      <c r="B133" s="99" t="s">
        <v>494</v>
      </c>
      <c r="C133" s="99" t="s">
        <v>495</v>
      </c>
    </row>
    <row r="134" spans="1:3">
      <c r="A134" s="100" t="s">
        <v>496</v>
      </c>
      <c r="B134" s="100" t="s">
        <v>473</v>
      </c>
      <c r="C134" s="100" t="s">
        <v>497</v>
      </c>
    </row>
    <row r="135" spans="1:3">
      <c r="A135" s="100" t="s">
        <v>498</v>
      </c>
      <c r="B135" s="100" t="s">
        <v>473</v>
      </c>
      <c r="C135" s="100" t="s">
        <v>499</v>
      </c>
    </row>
    <row r="136" spans="1:3">
      <c r="A136" s="100" t="s">
        <v>500</v>
      </c>
      <c r="B136" s="100" t="s">
        <v>475</v>
      </c>
      <c r="C136" s="100" t="s">
        <v>476</v>
      </c>
    </row>
    <row r="137" spans="1:3">
      <c r="A137" s="100" t="s">
        <v>76</v>
      </c>
      <c r="B137" s="100" t="s">
        <v>475</v>
      </c>
      <c r="C137" s="100" t="s">
        <v>501</v>
      </c>
    </row>
    <row r="138" spans="1:3">
      <c r="A138" s="100" t="s">
        <v>502</v>
      </c>
      <c r="B138" s="100" t="s">
        <v>473</v>
      </c>
      <c r="C138" s="100" t="s">
        <v>503</v>
      </c>
    </row>
    <row r="139" spans="1:3">
      <c r="A139" s="100" t="s">
        <v>504</v>
      </c>
      <c r="B139" s="100" t="s">
        <v>473</v>
      </c>
      <c r="C139" s="100" t="s">
        <v>505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heetViews>
  <sheetFormatPr defaultRowHeight="15"/>
  <cols>
    <col min="1" max="1" width="94.85546875" customWidth="1"/>
    <col min="2" max="5" width="24.85546875" customWidth="1"/>
  </cols>
  <sheetData>
    <row r="1" spans="1:5" ht="18.75">
      <c r="A1" s="10" t="s">
        <v>191</v>
      </c>
      <c r="B1" s="73"/>
      <c r="C1" s="73"/>
      <c r="D1" s="73"/>
      <c r="E1" s="73"/>
    </row>
    <row r="2" spans="1:5">
      <c r="A2" s="73"/>
      <c r="B2" s="73"/>
      <c r="C2" s="73"/>
      <c r="D2" s="73"/>
      <c r="E2" s="73"/>
    </row>
    <row r="3" spans="1:5" ht="25.5">
      <c r="A3" s="74" t="s">
        <v>14</v>
      </c>
      <c r="B3" s="74" t="s">
        <v>192</v>
      </c>
      <c r="C3" s="74" t="s">
        <v>193</v>
      </c>
      <c r="D3" s="74" t="s">
        <v>194</v>
      </c>
      <c r="E3" s="74" t="s">
        <v>195</v>
      </c>
    </row>
    <row r="4" spans="1:5">
      <c r="A4" s="75" t="s">
        <v>196</v>
      </c>
      <c r="B4" s="76"/>
      <c r="C4" s="76"/>
      <c r="D4" s="76"/>
      <c r="E4" s="77"/>
    </row>
    <row r="5" spans="1:5">
      <c r="A5" s="75"/>
      <c r="B5" s="76"/>
      <c r="C5" s="76"/>
      <c r="D5" s="76"/>
      <c r="E5" s="77"/>
    </row>
    <row r="6" spans="1:5">
      <c r="A6" s="78" t="s">
        <v>197</v>
      </c>
      <c r="B6" s="79" t="s">
        <v>46</v>
      </c>
      <c r="C6" s="80">
        <v>44328</v>
      </c>
      <c r="D6" s="80">
        <v>44399</v>
      </c>
      <c r="E6" s="81" t="s">
        <v>198</v>
      </c>
    </row>
    <row r="7" spans="1:5" ht="25.5">
      <c r="A7" s="78" t="s">
        <v>199</v>
      </c>
      <c r="B7" s="79" t="s">
        <v>200</v>
      </c>
      <c r="C7" s="80">
        <v>44301</v>
      </c>
      <c r="D7" s="80">
        <v>44337</v>
      </c>
      <c r="E7" s="80">
        <v>44370</v>
      </c>
    </row>
    <row r="8" spans="1:5">
      <c r="A8" s="78" t="s">
        <v>201</v>
      </c>
      <c r="B8" s="82" t="s">
        <v>85</v>
      </c>
      <c r="C8" s="81" t="s">
        <v>198</v>
      </c>
      <c r="D8" s="81" t="s">
        <v>202</v>
      </c>
      <c r="E8" s="81" t="s">
        <v>202</v>
      </c>
    </row>
    <row r="9" spans="1:5">
      <c r="A9" s="78" t="s">
        <v>203</v>
      </c>
      <c r="B9" s="79" t="s">
        <v>112</v>
      </c>
      <c r="C9" s="81" t="s">
        <v>202</v>
      </c>
      <c r="D9" s="81" t="s">
        <v>202</v>
      </c>
      <c r="E9" s="81" t="s">
        <v>204</v>
      </c>
    </row>
    <row r="10" spans="1:5">
      <c r="A10" s="78" t="s">
        <v>205</v>
      </c>
      <c r="B10" s="82" t="s">
        <v>64</v>
      </c>
      <c r="C10" s="81" t="s">
        <v>202</v>
      </c>
      <c r="D10" s="81" t="s">
        <v>204</v>
      </c>
      <c r="E10" s="81" t="s">
        <v>204</v>
      </c>
    </row>
    <row r="11" spans="1:5">
      <c r="A11" s="78" t="s">
        <v>206</v>
      </c>
      <c r="B11" s="79" t="s">
        <v>207</v>
      </c>
      <c r="C11" s="81" t="s">
        <v>204</v>
      </c>
      <c r="D11" s="81" t="s">
        <v>208</v>
      </c>
      <c r="E11" s="81" t="s">
        <v>208</v>
      </c>
    </row>
    <row r="12" spans="1:5">
      <c r="A12" s="78" t="s">
        <v>209</v>
      </c>
      <c r="B12" s="79" t="s">
        <v>52</v>
      </c>
      <c r="C12" s="81" t="s">
        <v>208</v>
      </c>
      <c r="D12" s="81" t="s">
        <v>208</v>
      </c>
      <c r="E12" s="81" t="s">
        <v>208</v>
      </c>
    </row>
    <row r="13" spans="1:5">
      <c r="A13" s="83"/>
      <c r="B13" s="83"/>
      <c r="C13" s="83"/>
      <c r="D13" s="83"/>
      <c r="E13" s="83"/>
    </row>
    <row r="14" spans="1:5" ht="25.5">
      <c r="A14" s="84" t="s">
        <v>14</v>
      </c>
      <c r="B14" s="74" t="s">
        <v>192</v>
      </c>
      <c r="C14" s="74" t="s">
        <v>210</v>
      </c>
      <c r="D14" s="83"/>
      <c r="E14" s="83"/>
    </row>
    <row r="15" spans="1:5">
      <c r="A15" s="85" t="s">
        <v>211</v>
      </c>
      <c r="B15" s="76"/>
      <c r="C15" s="77"/>
      <c r="D15" s="83"/>
      <c r="E15" s="83"/>
    </row>
    <row r="16" spans="1:5">
      <c r="A16" s="78" t="s">
        <v>212</v>
      </c>
      <c r="B16" s="79" t="s">
        <v>88</v>
      </c>
      <c r="C16" s="80">
        <v>44168</v>
      </c>
      <c r="D16" s="83"/>
      <c r="E16" s="83"/>
    </row>
    <row r="17" spans="1:5">
      <c r="A17" s="78" t="s">
        <v>213</v>
      </c>
      <c r="B17" s="79" t="s">
        <v>214</v>
      </c>
      <c r="C17" s="80">
        <v>44168</v>
      </c>
      <c r="D17" s="83"/>
      <c r="E17" s="83"/>
    </row>
    <row r="18" spans="1:5">
      <c r="A18" s="78" t="s">
        <v>215</v>
      </c>
      <c r="B18" s="79" t="s">
        <v>28</v>
      </c>
      <c r="C18" s="80">
        <v>44252</v>
      </c>
      <c r="D18" s="83"/>
      <c r="E18" s="83"/>
    </row>
    <row r="19" spans="1:5">
      <c r="A19" s="78" t="s">
        <v>216</v>
      </c>
      <c r="B19" s="79" t="s">
        <v>217</v>
      </c>
      <c r="C19" s="80">
        <v>44364</v>
      </c>
      <c r="D19" s="86"/>
      <c r="E19" s="86"/>
    </row>
    <row r="20" spans="1:5">
      <c r="A20" s="78" t="s">
        <v>218</v>
      </c>
      <c r="B20" s="82" t="s">
        <v>219</v>
      </c>
      <c r="C20" s="80">
        <v>44371</v>
      </c>
      <c r="D20" s="83"/>
      <c r="E20" s="83"/>
    </row>
    <row r="21" spans="1:5">
      <c r="A21" s="78" t="s">
        <v>220</v>
      </c>
      <c r="B21" s="79" t="s">
        <v>221</v>
      </c>
      <c r="C21" s="81" t="s">
        <v>198</v>
      </c>
      <c r="D21" s="83"/>
      <c r="E21" s="83"/>
    </row>
    <row r="22" spans="1:5">
      <c r="A22" s="78" t="s">
        <v>222</v>
      </c>
      <c r="B22" s="79" t="s">
        <v>223</v>
      </c>
      <c r="C22" s="81" t="s">
        <v>198</v>
      </c>
      <c r="D22" s="83"/>
      <c r="E22" s="83"/>
    </row>
    <row r="23" spans="1:5">
      <c r="A23" s="78" t="s">
        <v>224</v>
      </c>
      <c r="B23" s="79" t="s">
        <v>225</v>
      </c>
      <c r="C23" s="81" t="s">
        <v>198</v>
      </c>
      <c r="D23" s="83"/>
      <c r="E23" s="83"/>
    </row>
    <row r="24" spans="1:5">
      <c r="A24" s="78" t="s">
        <v>226</v>
      </c>
      <c r="B24" s="79" t="s">
        <v>207</v>
      </c>
      <c r="C24" s="81" t="s">
        <v>202</v>
      </c>
      <c r="D24" s="73"/>
      <c r="E24" s="73"/>
    </row>
    <row r="25" spans="1:5">
      <c r="A25" s="78" t="s">
        <v>227</v>
      </c>
      <c r="B25" s="79" t="s">
        <v>92</v>
      </c>
      <c r="C25" s="81" t="s">
        <v>202</v>
      </c>
      <c r="D25" s="86"/>
      <c r="E25" s="86"/>
    </row>
    <row r="26" spans="1:5">
      <c r="A26" s="78" t="s">
        <v>228</v>
      </c>
      <c r="B26" s="79" t="s">
        <v>21</v>
      </c>
      <c r="C26" s="81" t="s">
        <v>202</v>
      </c>
      <c r="D26" s="83"/>
      <c r="E26" s="83"/>
    </row>
    <row r="27" spans="1:5">
      <c r="A27" s="78" t="s">
        <v>229</v>
      </c>
      <c r="B27" s="82" t="s">
        <v>230</v>
      </c>
      <c r="C27" s="81" t="s">
        <v>204</v>
      </c>
      <c r="D27" s="83"/>
      <c r="E27" s="83"/>
    </row>
    <row r="28" spans="1:5">
      <c r="A28" s="83"/>
      <c r="B28" s="83"/>
      <c r="C28" s="83"/>
      <c r="D28" s="87"/>
      <c r="E28" s="87"/>
    </row>
    <row r="29" spans="1:5">
      <c r="A29" s="88" t="s">
        <v>231</v>
      </c>
      <c r="B29" s="73"/>
      <c r="C29" s="73"/>
      <c r="D29" s="73"/>
      <c r="E29" s="73"/>
    </row>
    <row r="30" spans="1:5">
      <c r="A30" s="89" t="s">
        <v>232</v>
      </c>
      <c r="B30" s="73"/>
      <c r="C30" s="73"/>
      <c r="D30" s="73"/>
      <c r="E30" s="73"/>
    </row>
    <row r="31" spans="1:5">
      <c r="A31" s="89" t="s">
        <v>233</v>
      </c>
      <c r="B31" s="73"/>
      <c r="C31" s="73"/>
      <c r="D31" s="73"/>
      <c r="E31" s="7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0"/>
  <sheetViews>
    <sheetView showGridLines="0" zoomScaleNormal="100" workbookViewId="0">
      <pane ySplit="2" topLeftCell="A225" activePane="bottomLeft" state="frozen"/>
      <selection pane="bottomLeft"/>
    </sheetView>
  </sheetViews>
  <sheetFormatPr defaultColWidth="9.140625" defaultRowHeight="21.2" customHeight="1"/>
  <cols>
    <col min="1" max="1" width="76" style="3" customWidth="1"/>
    <col min="2" max="2" width="28.5703125" style="3" bestFit="1" customWidth="1"/>
    <col min="3" max="3" width="19.28515625" style="6" bestFit="1" customWidth="1"/>
    <col min="4" max="4" width="18.28515625" style="6" bestFit="1" customWidth="1"/>
    <col min="5" max="5" width="11.7109375" style="7" customWidth="1"/>
    <col min="6" max="6" width="11.7109375" style="8" customWidth="1"/>
    <col min="7" max="7" width="19.28515625" style="9" bestFit="1" customWidth="1"/>
    <col min="8" max="10" width="9.140625" style="1"/>
    <col min="11" max="11" width="45.42578125" style="1" bestFit="1" customWidth="1"/>
    <col min="12" max="241" width="9.140625" style="1"/>
    <col min="242" max="242" width="71.5703125" style="1" customWidth="1"/>
    <col min="243" max="243" width="18.7109375" style="1" customWidth="1"/>
    <col min="244" max="248" width="12.85546875" style="1" customWidth="1"/>
    <col min="249" max="497" width="9.140625" style="1"/>
    <col min="498" max="498" width="71.5703125" style="1" customWidth="1"/>
    <col min="499" max="499" width="18.7109375" style="1" customWidth="1"/>
    <col min="500" max="504" width="12.85546875" style="1" customWidth="1"/>
    <col min="505" max="753" width="9.140625" style="1"/>
    <col min="754" max="754" width="71.5703125" style="1" customWidth="1"/>
    <col min="755" max="755" width="18.7109375" style="1" customWidth="1"/>
    <col min="756" max="760" width="12.85546875" style="1" customWidth="1"/>
    <col min="761" max="1009" width="9.140625" style="1"/>
    <col min="1010" max="1010" width="71.5703125" style="1" customWidth="1"/>
    <col min="1011" max="1011" width="18.7109375" style="1" customWidth="1"/>
    <col min="1012" max="1016" width="12.85546875" style="1" customWidth="1"/>
    <col min="1017" max="1265" width="9.140625" style="1"/>
    <col min="1266" max="1266" width="71.5703125" style="1" customWidth="1"/>
    <col min="1267" max="1267" width="18.7109375" style="1" customWidth="1"/>
    <col min="1268" max="1272" width="12.85546875" style="1" customWidth="1"/>
    <col min="1273" max="1521" width="9.140625" style="1"/>
    <col min="1522" max="1522" width="71.5703125" style="1" customWidth="1"/>
    <col min="1523" max="1523" width="18.7109375" style="1" customWidth="1"/>
    <col min="1524" max="1528" width="12.85546875" style="1" customWidth="1"/>
    <col min="1529" max="1777" width="9.140625" style="1"/>
    <col min="1778" max="1778" width="71.5703125" style="1" customWidth="1"/>
    <col min="1779" max="1779" width="18.7109375" style="1" customWidth="1"/>
    <col min="1780" max="1784" width="12.85546875" style="1" customWidth="1"/>
    <col min="1785" max="2033" width="9.140625" style="1"/>
    <col min="2034" max="2034" width="71.5703125" style="1" customWidth="1"/>
    <col min="2035" max="2035" width="18.7109375" style="1" customWidth="1"/>
    <col min="2036" max="2040" width="12.85546875" style="1" customWidth="1"/>
    <col min="2041" max="2289" width="9.140625" style="1"/>
    <col min="2290" max="2290" width="71.5703125" style="1" customWidth="1"/>
    <col min="2291" max="2291" width="18.7109375" style="1" customWidth="1"/>
    <col min="2292" max="2296" width="12.85546875" style="1" customWidth="1"/>
    <col min="2297" max="2545" width="9.140625" style="1"/>
    <col min="2546" max="2546" width="71.5703125" style="1" customWidth="1"/>
    <col min="2547" max="2547" width="18.7109375" style="1" customWidth="1"/>
    <col min="2548" max="2552" width="12.85546875" style="1" customWidth="1"/>
    <col min="2553" max="2801" width="9.140625" style="1"/>
    <col min="2802" max="2802" width="71.5703125" style="1" customWidth="1"/>
    <col min="2803" max="2803" width="18.7109375" style="1" customWidth="1"/>
    <col min="2804" max="2808" width="12.85546875" style="1" customWidth="1"/>
    <col min="2809" max="3057" width="9.140625" style="1"/>
    <col min="3058" max="3058" width="71.5703125" style="1" customWidth="1"/>
    <col min="3059" max="3059" width="18.7109375" style="1" customWidth="1"/>
    <col min="3060" max="3064" width="12.85546875" style="1" customWidth="1"/>
    <col min="3065" max="3313" width="9.140625" style="1"/>
    <col min="3314" max="3314" width="71.5703125" style="1" customWidth="1"/>
    <col min="3315" max="3315" width="18.7109375" style="1" customWidth="1"/>
    <col min="3316" max="3320" width="12.85546875" style="1" customWidth="1"/>
    <col min="3321" max="3569" width="9.140625" style="1"/>
    <col min="3570" max="3570" width="71.5703125" style="1" customWidth="1"/>
    <col min="3571" max="3571" width="18.7109375" style="1" customWidth="1"/>
    <col min="3572" max="3576" width="12.85546875" style="1" customWidth="1"/>
    <col min="3577" max="3825" width="9.140625" style="1"/>
    <col min="3826" max="3826" width="71.5703125" style="1" customWidth="1"/>
    <col min="3827" max="3827" width="18.7109375" style="1" customWidth="1"/>
    <col min="3828" max="3832" width="12.85546875" style="1" customWidth="1"/>
    <col min="3833" max="4081" width="9.140625" style="1"/>
    <col min="4082" max="4082" width="71.5703125" style="1" customWidth="1"/>
    <col min="4083" max="4083" width="18.7109375" style="1" customWidth="1"/>
    <col min="4084" max="4088" width="12.85546875" style="1" customWidth="1"/>
    <col min="4089" max="4337" width="9.140625" style="1"/>
    <col min="4338" max="4338" width="71.5703125" style="1" customWidth="1"/>
    <col min="4339" max="4339" width="18.7109375" style="1" customWidth="1"/>
    <col min="4340" max="4344" width="12.85546875" style="1" customWidth="1"/>
    <col min="4345" max="4593" width="9.140625" style="1"/>
    <col min="4594" max="4594" width="71.5703125" style="1" customWidth="1"/>
    <col min="4595" max="4595" width="18.7109375" style="1" customWidth="1"/>
    <col min="4596" max="4600" width="12.85546875" style="1" customWidth="1"/>
    <col min="4601" max="4849" width="9.140625" style="1"/>
    <col min="4850" max="4850" width="71.5703125" style="1" customWidth="1"/>
    <col min="4851" max="4851" width="18.7109375" style="1" customWidth="1"/>
    <col min="4852" max="4856" width="12.85546875" style="1" customWidth="1"/>
    <col min="4857" max="5105" width="9.140625" style="1"/>
    <col min="5106" max="5106" width="71.5703125" style="1" customWidth="1"/>
    <col min="5107" max="5107" width="18.7109375" style="1" customWidth="1"/>
    <col min="5108" max="5112" width="12.85546875" style="1" customWidth="1"/>
    <col min="5113" max="5361" width="9.140625" style="1"/>
    <col min="5362" max="5362" width="71.5703125" style="1" customWidth="1"/>
    <col min="5363" max="5363" width="18.7109375" style="1" customWidth="1"/>
    <col min="5364" max="5368" width="12.85546875" style="1" customWidth="1"/>
    <col min="5369" max="5617" width="9.140625" style="1"/>
    <col min="5618" max="5618" width="71.5703125" style="1" customWidth="1"/>
    <col min="5619" max="5619" width="18.7109375" style="1" customWidth="1"/>
    <col min="5620" max="5624" width="12.85546875" style="1" customWidth="1"/>
    <col min="5625" max="5873" width="9.140625" style="1"/>
    <col min="5874" max="5874" width="71.5703125" style="1" customWidth="1"/>
    <col min="5875" max="5875" width="18.7109375" style="1" customWidth="1"/>
    <col min="5876" max="5880" width="12.85546875" style="1" customWidth="1"/>
    <col min="5881" max="6129" width="9.140625" style="1"/>
    <col min="6130" max="6130" width="71.5703125" style="1" customWidth="1"/>
    <col min="6131" max="6131" width="18.7109375" style="1" customWidth="1"/>
    <col min="6132" max="6136" width="12.85546875" style="1" customWidth="1"/>
    <col min="6137" max="6385" width="9.140625" style="1"/>
    <col min="6386" max="6386" width="71.5703125" style="1" customWidth="1"/>
    <col min="6387" max="6387" width="18.7109375" style="1" customWidth="1"/>
    <col min="6388" max="6392" width="12.85546875" style="1" customWidth="1"/>
    <col min="6393" max="6641" width="9.140625" style="1"/>
    <col min="6642" max="6642" width="71.5703125" style="1" customWidth="1"/>
    <col min="6643" max="6643" width="18.7109375" style="1" customWidth="1"/>
    <col min="6644" max="6648" width="12.85546875" style="1" customWidth="1"/>
    <col min="6649" max="6897" width="9.140625" style="1"/>
    <col min="6898" max="6898" width="71.5703125" style="1" customWidth="1"/>
    <col min="6899" max="6899" width="18.7109375" style="1" customWidth="1"/>
    <col min="6900" max="6904" width="12.85546875" style="1" customWidth="1"/>
    <col min="6905" max="7153" width="9.140625" style="1"/>
    <col min="7154" max="7154" width="71.5703125" style="1" customWidth="1"/>
    <col min="7155" max="7155" width="18.7109375" style="1" customWidth="1"/>
    <col min="7156" max="7160" width="12.85546875" style="1" customWidth="1"/>
    <col min="7161" max="7409" width="9.140625" style="1"/>
    <col min="7410" max="7410" width="71.5703125" style="1" customWidth="1"/>
    <col min="7411" max="7411" width="18.7109375" style="1" customWidth="1"/>
    <col min="7412" max="7416" width="12.85546875" style="1" customWidth="1"/>
    <col min="7417" max="7665" width="9.140625" style="1"/>
    <col min="7666" max="7666" width="71.5703125" style="1" customWidth="1"/>
    <col min="7667" max="7667" width="18.7109375" style="1" customWidth="1"/>
    <col min="7668" max="7672" width="12.85546875" style="1" customWidth="1"/>
    <col min="7673" max="7921" width="9.140625" style="1"/>
    <col min="7922" max="7922" width="71.5703125" style="1" customWidth="1"/>
    <col min="7923" max="7923" width="18.7109375" style="1" customWidth="1"/>
    <col min="7924" max="7928" width="12.85546875" style="1" customWidth="1"/>
    <col min="7929" max="8177" width="9.140625" style="1"/>
    <col min="8178" max="8178" width="71.5703125" style="1" customWidth="1"/>
    <col min="8179" max="8179" width="18.7109375" style="1" customWidth="1"/>
    <col min="8180" max="8184" width="12.85546875" style="1" customWidth="1"/>
    <col min="8185" max="8433" width="9.140625" style="1"/>
    <col min="8434" max="8434" width="71.5703125" style="1" customWidth="1"/>
    <col min="8435" max="8435" width="18.7109375" style="1" customWidth="1"/>
    <col min="8436" max="8440" width="12.85546875" style="1" customWidth="1"/>
    <col min="8441" max="8689" width="9.140625" style="1"/>
    <col min="8690" max="8690" width="71.5703125" style="1" customWidth="1"/>
    <col min="8691" max="8691" width="18.7109375" style="1" customWidth="1"/>
    <col min="8692" max="8696" width="12.85546875" style="1" customWidth="1"/>
    <col min="8697" max="8945" width="9.140625" style="1"/>
    <col min="8946" max="8946" width="71.5703125" style="1" customWidth="1"/>
    <col min="8947" max="8947" width="18.7109375" style="1" customWidth="1"/>
    <col min="8948" max="8952" width="12.85546875" style="1" customWidth="1"/>
    <col min="8953" max="9201" width="9.140625" style="1"/>
    <col min="9202" max="9202" width="71.5703125" style="1" customWidth="1"/>
    <col min="9203" max="9203" width="18.7109375" style="1" customWidth="1"/>
    <col min="9204" max="9208" width="12.85546875" style="1" customWidth="1"/>
    <col min="9209" max="9457" width="9.140625" style="1"/>
    <col min="9458" max="9458" width="71.5703125" style="1" customWidth="1"/>
    <col min="9459" max="9459" width="18.7109375" style="1" customWidth="1"/>
    <col min="9460" max="9464" width="12.85546875" style="1" customWidth="1"/>
    <col min="9465" max="9713" width="9.140625" style="1"/>
    <col min="9714" max="9714" width="71.5703125" style="1" customWidth="1"/>
    <col min="9715" max="9715" width="18.7109375" style="1" customWidth="1"/>
    <col min="9716" max="9720" width="12.85546875" style="1" customWidth="1"/>
    <col min="9721" max="9969" width="9.140625" style="1"/>
    <col min="9970" max="9970" width="71.5703125" style="1" customWidth="1"/>
    <col min="9971" max="9971" width="18.7109375" style="1" customWidth="1"/>
    <col min="9972" max="9976" width="12.85546875" style="1" customWidth="1"/>
    <col min="9977" max="10225" width="9.140625" style="1"/>
    <col min="10226" max="10226" width="71.5703125" style="1" customWidth="1"/>
    <col min="10227" max="10227" width="18.7109375" style="1" customWidth="1"/>
    <col min="10228" max="10232" width="12.85546875" style="1" customWidth="1"/>
    <col min="10233" max="10481" width="9.140625" style="1"/>
    <col min="10482" max="10482" width="71.5703125" style="1" customWidth="1"/>
    <col min="10483" max="10483" width="18.7109375" style="1" customWidth="1"/>
    <col min="10484" max="10488" width="12.85546875" style="1" customWidth="1"/>
    <col min="10489" max="10737" width="9.140625" style="1"/>
    <col min="10738" max="10738" width="71.5703125" style="1" customWidth="1"/>
    <col min="10739" max="10739" width="18.7109375" style="1" customWidth="1"/>
    <col min="10740" max="10744" width="12.85546875" style="1" customWidth="1"/>
    <col min="10745" max="10993" width="9.140625" style="1"/>
    <col min="10994" max="10994" width="71.5703125" style="1" customWidth="1"/>
    <col min="10995" max="10995" width="18.7109375" style="1" customWidth="1"/>
    <col min="10996" max="11000" width="12.85546875" style="1" customWidth="1"/>
    <col min="11001" max="11249" width="9.140625" style="1"/>
    <col min="11250" max="11250" width="71.5703125" style="1" customWidth="1"/>
    <col min="11251" max="11251" width="18.7109375" style="1" customWidth="1"/>
    <col min="11252" max="11256" width="12.85546875" style="1" customWidth="1"/>
    <col min="11257" max="11505" width="9.140625" style="1"/>
    <col min="11506" max="11506" width="71.5703125" style="1" customWidth="1"/>
    <col min="11507" max="11507" width="18.7109375" style="1" customWidth="1"/>
    <col min="11508" max="11512" width="12.85546875" style="1" customWidth="1"/>
    <col min="11513" max="11761" width="9.140625" style="1"/>
    <col min="11762" max="11762" width="71.5703125" style="1" customWidth="1"/>
    <col min="11763" max="11763" width="18.7109375" style="1" customWidth="1"/>
    <col min="11764" max="11768" width="12.85546875" style="1" customWidth="1"/>
    <col min="11769" max="12017" width="9.140625" style="1"/>
    <col min="12018" max="12018" width="71.5703125" style="1" customWidth="1"/>
    <col min="12019" max="12019" width="18.7109375" style="1" customWidth="1"/>
    <col min="12020" max="12024" width="12.85546875" style="1" customWidth="1"/>
    <col min="12025" max="12273" width="9.140625" style="1"/>
    <col min="12274" max="12274" width="71.5703125" style="1" customWidth="1"/>
    <col min="12275" max="12275" width="18.7109375" style="1" customWidth="1"/>
    <col min="12276" max="12280" width="12.85546875" style="1" customWidth="1"/>
    <col min="12281" max="12529" width="9.140625" style="1"/>
    <col min="12530" max="12530" width="71.5703125" style="1" customWidth="1"/>
    <col min="12531" max="12531" width="18.7109375" style="1" customWidth="1"/>
    <col min="12532" max="12536" width="12.85546875" style="1" customWidth="1"/>
    <col min="12537" max="12785" width="9.140625" style="1"/>
    <col min="12786" max="12786" width="71.5703125" style="1" customWidth="1"/>
    <col min="12787" max="12787" width="18.7109375" style="1" customWidth="1"/>
    <col min="12788" max="12792" width="12.85546875" style="1" customWidth="1"/>
    <col min="12793" max="13041" width="9.140625" style="1"/>
    <col min="13042" max="13042" width="71.5703125" style="1" customWidth="1"/>
    <col min="13043" max="13043" width="18.7109375" style="1" customWidth="1"/>
    <col min="13044" max="13048" width="12.85546875" style="1" customWidth="1"/>
    <col min="13049" max="13297" width="9.140625" style="1"/>
    <col min="13298" max="13298" width="71.5703125" style="1" customWidth="1"/>
    <col min="13299" max="13299" width="18.7109375" style="1" customWidth="1"/>
    <col min="13300" max="13304" width="12.85546875" style="1" customWidth="1"/>
    <col min="13305" max="13553" width="9.140625" style="1"/>
    <col min="13554" max="13554" width="71.5703125" style="1" customWidth="1"/>
    <col min="13555" max="13555" width="18.7109375" style="1" customWidth="1"/>
    <col min="13556" max="13560" width="12.85546875" style="1" customWidth="1"/>
    <col min="13561" max="13809" width="9.140625" style="1"/>
    <col min="13810" max="13810" width="71.5703125" style="1" customWidth="1"/>
    <col min="13811" max="13811" width="18.7109375" style="1" customWidth="1"/>
    <col min="13812" max="13816" width="12.85546875" style="1" customWidth="1"/>
    <col min="13817" max="14065" width="9.140625" style="1"/>
    <col min="14066" max="14066" width="71.5703125" style="1" customWidth="1"/>
    <col min="14067" max="14067" width="18.7109375" style="1" customWidth="1"/>
    <col min="14068" max="14072" width="12.85546875" style="1" customWidth="1"/>
    <col min="14073" max="14321" width="9.140625" style="1"/>
    <col min="14322" max="14322" width="71.5703125" style="1" customWidth="1"/>
    <col min="14323" max="14323" width="18.7109375" style="1" customWidth="1"/>
    <col min="14324" max="14328" width="12.85546875" style="1" customWidth="1"/>
    <col min="14329" max="14577" width="9.140625" style="1"/>
    <col min="14578" max="14578" width="71.5703125" style="1" customWidth="1"/>
    <col min="14579" max="14579" width="18.7109375" style="1" customWidth="1"/>
    <col min="14580" max="14584" width="12.85546875" style="1" customWidth="1"/>
    <col min="14585" max="14833" width="9.140625" style="1"/>
    <col min="14834" max="14834" width="71.5703125" style="1" customWidth="1"/>
    <col min="14835" max="14835" width="18.7109375" style="1" customWidth="1"/>
    <col min="14836" max="14840" width="12.85546875" style="1" customWidth="1"/>
    <col min="14841" max="15089" width="9.140625" style="1"/>
    <col min="15090" max="15090" width="71.5703125" style="1" customWidth="1"/>
    <col min="15091" max="15091" width="18.7109375" style="1" customWidth="1"/>
    <col min="15092" max="15096" width="12.85546875" style="1" customWidth="1"/>
    <col min="15097" max="15345" width="9.140625" style="1"/>
    <col min="15346" max="15346" width="71.5703125" style="1" customWidth="1"/>
    <col min="15347" max="15347" width="18.7109375" style="1" customWidth="1"/>
    <col min="15348" max="15352" width="12.85546875" style="1" customWidth="1"/>
    <col min="15353" max="15601" width="9.140625" style="1"/>
    <col min="15602" max="15602" width="71.5703125" style="1" customWidth="1"/>
    <col min="15603" max="15603" width="18.7109375" style="1" customWidth="1"/>
    <col min="15604" max="15608" width="12.85546875" style="1" customWidth="1"/>
    <col min="15609" max="15857" width="9.140625" style="1"/>
    <col min="15858" max="15858" width="71.5703125" style="1" customWidth="1"/>
    <col min="15859" max="15859" width="18.7109375" style="1" customWidth="1"/>
    <col min="15860" max="15864" width="12.85546875" style="1" customWidth="1"/>
    <col min="15865" max="16113" width="9.140625" style="1"/>
    <col min="16114" max="16114" width="71.5703125" style="1" customWidth="1"/>
    <col min="16115" max="16115" width="18.7109375" style="1" customWidth="1"/>
    <col min="16116" max="16120" width="12.85546875" style="1" customWidth="1"/>
    <col min="16121" max="16384" width="9.140625" style="1"/>
  </cols>
  <sheetData>
    <row r="1" spans="1:8" s="2" customFormat="1" ht="24.75" customHeight="1">
      <c r="A1" s="10" t="s">
        <v>124</v>
      </c>
      <c r="B1" s="10"/>
      <c r="C1" s="11"/>
      <c r="D1" s="11"/>
      <c r="E1" s="12"/>
      <c r="F1" s="12"/>
      <c r="G1" s="13"/>
      <c r="H1" s="14"/>
    </row>
    <row r="2" spans="1:8" ht="52.5">
      <c r="A2" s="62" t="s">
        <v>14</v>
      </c>
      <c r="B2" s="15" t="s">
        <v>16</v>
      </c>
      <c r="C2" s="71" t="s">
        <v>184</v>
      </c>
      <c r="D2" s="71" t="s">
        <v>185</v>
      </c>
      <c r="E2" s="72" t="s">
        <v>186</v>
      </c>
      <c r="F2" s="72" t="s">
        <v>187</v>
      </c>
      <c r="G2" s="72" t="s">
        <v>188</v>
      </c>
      <c r="H2" s="16"/>
    </row>
    <row r="3" spans="1:8" ht="21.75" customHeight="1">
      <c r="A3" s="63" t="s">
        <v>148</v>
      </c>
      <c r="B3" s="17"/>
      <c r="C3" s="18"/>
      <c r="D3" s="18"/>
      <c r="E3" s="18"/>
      <c r="F3" s="18"/>
      <c r="G3" s="19"/>
      <c r="H3" s="16"/>
    </row>
    <row r="4" spans="1:8" ht="21" customHeight="1">
      <c r="A4" s="64" t="s">
        <v>17</v>
      </c>
      <c r="B4" s="20" t="s">
        <v>53</v>
      </c>
      <c r="C4" s="21" t="s">
        <v>145</v>
      </c>
      <c r="D4" s="22">
        <v>885.80000000000007</v>
      </c>
      <c r="E4" s="22">
        <v>14.6</v>
      </c>
      <c r="F4" s="22">
        <v>11.3</v>
      </c>
      <c r="G4" s="58">
        <v>15.155825999999999</v>
      </c>
      <c r="H4" s="16"/>
    </row>
    <row r="5" spans="1:8" ht="21" customHeight="1">
      <c r="A5" s="65" t="s">
        <v>18</v>
      </c>
      <c r="B5" s="23" t="s">
        <v>19</v>
      </c>
      <c r="C5" s="24" t="s">
        <v>145</v>
      </c>
      <c r="D5" s="25">
        <v>512.20000000000005</v>
      </c>
      <c r="E5" s="25">
        <v>9.8000000000000007</v>
      </c>
      <c r="F5" s="25">
        <v>7.6</v>
      </c>
      <c r="G5" s="59">
        <v>6.9329359999999998</v>
      </c>
      <c r="H5" s="16"/>
    </row>
    <row r="6" spans="1:8" ht="21" customHeight="1">
      <c r="A6" s="65" t="s">
        <v>20</v>
      </c>
      <c r="B6" s="23" t="s">
        <v>21</v>
      </c>
      <c r="C6" s="24" t="s">
        <v>145</v>
      </c>
      <c r="D6" s="25">
        <v>7.8</v>
      </c>
      <c r="E6" s="25">
        <v>0.3</v>
      </c>
      <c r="F6" s="25">
        <v>0.2</v>
      </c>
      <c r="G6" s="59">
        <v>0.72482159000000002</v>
      </c>
      <c r="H6" s="16"/>
    </row>
    <row r="7" spans="1:8" ht="21" customHeight="1">
      <c r="A7" s="66" t="s">
        <v>0</v>
      </c>
      <c r="B7" s="26"/>
      <c r="C7" s="27">
        <v>1485.8</v>
      </c>
      <c r="D7" s="27">
        <v>1405.8</v>
      </c>
      <c r="E7" s="27">
        <v>24.7</v>
      </c>
      <c r="F7" s="27">
        <v>19.2</v>
      </c>
      <c r="G7" s="27">
        <v>22.759</v>
      </c>
      <c r="H7" s="16"/>
    </row>
    <row r="8" spans="1:8" ht="21" customHeight="1">
      <c r="A8" s="63" t="s">
        <v>149</v>
      </c>
      <c r="B8" s="17"/>
      <c r="C8" s="18"/>
      <c r="D8" s="28"/>
      <c r="E8" s="28"/>
      <c r="F8" s="28"/>
      <c r="G8" s="19"/>
      <c r="H8" s="16"/>
    </row>
    <row r="9" spans="1:8" ht="21" customHeight="1">
      <c r="A9" s="64" t="s">
        <v>22</v>
      </c>
      <c r="B9" s="20" t="s">
        <v>21</v>
      </c>
      <c r="C9" s="21" t="s">
        <v>145</v>
      </c>
      <c r="D9" s="22">
        <v>115.8</v>
      </c>
      <c r="E9" s="22" t="s">
        <v>145</v>
      </c>
      <c r="F9" s="22" t="s">
        <v>145</v>
      </c>
      <c r="G9" s="22" t="s">
        <v>145</v>
      </c>
      <c r="H9" s="16"/>
    </row>
    <row r="10" spans="1:8" ht="21" customHeight="1">
      <c r="A10" s="65" t="s">
        <v>1</v>
      </c>
      <c r="B10" s="23" t="s">
        <v>88</v>
      </c>
      <c r="C10" s="24" t="s">
        <v>145</v>
      </c>
      <c r="D10" s="25">
        <v>11.7</v>
      </c>
      <c r="E10" s="25" t="s">
        <v>145</v>
      </c>
      <c r="F10" s="25" t="s">
        <v>145</v>
      </c>
      <c r="G10" s="25" t="s">
        <v>145</v>
      </c>
      <c r="H10" s="16"/>
    </row>
    <row r="11" spans="1:8" ht="21" customHeight="1">
      <c r="A11" s="65" t="s">
        <v>2</v>
      </c>
      <c r="B11" s="23" t="s">
        <v>23</v>
      </c>
      <c r="C11" s="24" t="s">
        <v>145</v>
      </c>
      <c r="D11" s="25">
        <v>20.2</v>
      </c>
      <c r="E11" s="25" t="s">
        <v>145</v>
      </c>
      <c r="F11" s="25" t="s">
        <v>145</v>
      </c>
      <c r="G11" s="25" t="s">
        <v>145</v>
      </c>
      <c r="H11" s="16"/>
    </row>
    <row r="12" spans="1:8" ht="21" customHeight="1">
      <c r="A12" s="65" t="s">
        <v>24</v>
      </c>
      <c r="B12" s="23" t="s">
        <v>25</v>
      </c>
      <c r="C12" s="24" t="s">
        <v>145</v>
      </c>
      <c r="D12" s="25">
        <v>9.6</v>
      </c>
      <c r="E12" s="25" t="s">
        <v>145</v>
      </c>
      <c r="F12" s="25" t="s">
        <v>145</v>
      </c>
      <c r="G12" s="25" t="s">
        <v>145</v>
      </c>
      <c r="H12" s="16"/>
    </row>
    <row r="13" spans="1:8" ht="21" customHeight="1">
      <c r="A13" s="65" t="s">
        <v>3</v>
      </c>
      <c r="B13" s="23" t="s">
        <v>26</v>
      </c>
      <c r="C13" s="24" t="s">
        <v>145</v>
      </c>
      <c r="D13" s="25">
        <v>62</v>
      </c>
      <c r="E13" s="25" t="s">
        <v>145</v>
      </c>
      <c r="F13" s="25" t="s">
        <v>145</v>
      </c>
      <c r="G13" s="25" t="s">
        <v>145</v>
      </c>
      <c r="H13" s="16"/>
    </row>
    <row r="14" spans="1:8" ht="21" customHeight="1">
      <c r="A14" s="65" t="s">
        <v>4</v>
      </c>
      <c r="B14" s="23" t="s">
        <v>27</v>
      </c>
      <c r="C14" s="24" t="s">
        <v>145</v>
      </c>
      <c r="D14" s="25">
        <v>3.9</v>
      </c>
      <c r="E14" s="25" t="s">
        <v>145</v>
      </c>
      <c r="F14" s="25" t="s">
        <v>145</v>
      </c>
      <c r="G14" s="25" t="s">
        <v>145</v>
      </c>
      <c r="H14" s="16"/>
    </row>
    <row r="15" spans="1:8" ht="21.75" customHeight="1">
      <c r="A15" s="65" t="s">
        <v>5</v>
      </c>
      <c r="B15" s="23" t="s">
        <v>30</v>
      </c>
      <c r="C15" s="24" t="s">
        <v>145</v>
      </c>
      <c r="D15" s="25">
        <v>120.7</v>
      </c>
      <c r="E15" s="25" t="s">
        <v>145</v>
      </c>
      <c r="F15" s="25" t="s">
        <v>145</v>
      </c>
      <c r="G15" s="25" t="s">
        <v>145</v>
      </c>
      <c r="H15" s="16"/>
    </row>
    <row r="16" spans="1:8" ht="21.75" customHeight="1">
      <c r="A16" s="65" t="s">
        <v>6</v>
      </c>
      <c r="B16" s="23" t="s">
        <v>28</v>
      </c>
      <c r="C16" s="24" t="s">
        <v>145</v>
      </c>
      <c r="D16" s="25">
        <v>828.9</v>
      </c>
      <c r="E16" s="25" t="s">
        <v>145</v>
      </c>
      <c r="F16" s="25" t="s">
        <v>145</v>
      </c>
      <c r="G16" s="25" t="s">
        <v>145</v>
      </c>
      <c r="H16" s="16"/>
    </row>
    <row r="17" spans="1:8" ht="21.75" customHeight="1">
      <c r="A17" s="65" t="s">
        <v>7</v>
      </c>
      <c r="B17" s="23" t="s">
        <v>29</v>
      </c>
      <c r="C17" s="24" t="s">
        <v>145</v>
      </c>
      <c r="D17" s="25">
        <v>78.3</v>
      </c>
      <c r="E17" s="25" t="s">
        <v>145</v>
      </c>
      <c r="F17" s="25" t="s">
        <v>145</v>
      </c>
      <c r="G17" s="25" t="s">
        <v>145</v>
      </c>
      <c r="H17" s="16"/>
    </row>
    <row r="18" spans="1:8" ht="21.75" customHeight="1">
      <c r="A18" s="65" t="s">
        <v>8</v>
      </c>
      <c r="B18" s="23" t="s">
        <v>30</v>
      </c>
      <c r="C18" s="24" t="s">
        <v>145</v>
      </c>
      <c r="D18" s="25">
        <v>71.8</v>
      </c>
      <c r="E18" s="25" t="s">
        <v>145</v>
      </c>
      <c r="F18" s="25" t="s">
        <v>145</v>
      </c>
      <c r="G18" s="25" t="s">
        <v>145</v>
      </c>
      <c r="H18" s="16"/>
    </row>
    <row r="19" spans="1:8" ht="21.75" customHeight="1">
      <c r="A19" s="65" t="s">
        <v>9</v>
      </c>
      <c r="B19" s="23" t="s">
        <v>31</v>
      </c>
      <c r="C19" s="24" t="s">
        <v>145</v>
      </c>
      <c r="D19" s="25">
        <v>63.3</v>
      </c>
      <c r="E19" s="25">
        <v>6.1</v>
      </c>
      <c r="F19" s="25">
        <v>6.1</v>
      </c>
      <c r="G19" s="59">
        <v>3.8</v>
      </c>
      <c r="H19" s="16"/>
    </row>
    <row r="20" spans="1:8" ht="21.75" customHeight="1">
      <c r="A20" s="65" t="s">
        <v>32</v>
      </c>
      <c r="B20" s="23" t="s">
        <v>85</v>
      </c>
      <c r="C20" s="24" t="s">
        <v>145</v>
      </c>
      <c r="D20" s="25">
        <v>34.700000000000003</v>
      </c>
      <c r="E20" s="25">
        <v>0.2</v>
      </c>
      <c r="F20" s="25">
        <v>0</v>
      </c>
      <c r="G20" s="59">
        <v>0</v>
      </c>
      <c r="H20" s="16"/>
    </row>
    <row r="21" spans="1:8" ht="21.75" customHeight="1">
      <c r="A21" s="65" t="s">
        <v>10</v>
      </c>
      <c r="B21" s="23" t="s">
        <v>64</v>
      </c>
      <c r="C21" s="24" t="s">
        <v>145</v>
      </c>
      <c r="D21" s="25">
        <v>13.4</v>
      </c>
      <c r="E21" s="25" t="s">
        <v>145</v>
      </c>
      <c r="F21" s="25" t="s">
        <v>145</v>
      </c>
      <c r="G21" s="25" t="s">
        <v>145</v>
      </c>
      <c r="H21" s="16"/>
    </row>
    <row r="22" spans="1:8" ht="21.75" customHeight="1">
      <c r="A22" s="65" t="s">
        <v>117</v>
      </c>
      <c r="B22" s="23" t="s">
        <v>64</v>
      </c>
      <c r="C22" s="24" t="s">
        <v>145</v>
      </c>
      <c r="D22" s="25">
        <v>9</v>
      </c>
      <c r="E22" s="25" t="s">
        <v>145</v>
      </c>
      <c r="F22" s="25" t="s">
        <v>145</v>
      </c>
      <c r="G22" s="25" t="s">
        <v>145</v>
      </c>
      <c r="H22" s="16"/>
    </row>
    <row r="23" spans="1:8" ht="21.75" customHeight="1">
      <c r="A23" s="65" t="s">
        <v>114</v>
      </c>
      <c r="B23" s="23" t="s">
        <v>27</v>
      </c>
      <c r="C23" s="24" t="s">
        <v>145</v>
      </c>
      <c r="D23" s="25">
        <v>4.0999999999999996</v>
      </c>
      <c r="E23" s="25" t="s">
        <v>145</v>
      </c>
      <c r="F23" s="25" t="s">
        <v>145</v>
      </c>
      <c r="G23" s="25" t="s">
        <v>145</v>
      </c>
      <c r="H23" s="16"/>
    </row>
    <row r="24" spans="1:8" ht="21.75" customHeight="1">
      <c r="A24" s="66" t="s">
        <v>0</v>
      </c>
      <c r="B24" s="29"/>
      <c r="C24" s="27">
        <v>1457.8</v>
      </c>
      <c r="D24" s="27">
        <v>1447.4</v>
      </c>
      <c r="E24" s="27">
        <v>6.2</v>
      </c>
      <c r="F24" s="27">
        <v>6.1</v>
      </c>
      <c r="G24" s="27">
        <v>3.8370000000000002</v>
      </c>
      <c r="H24" s="16"/>
    </row>
    <row r="25" spans="1:8" ht="21.75" customHeight="1">
      <c r="A25" s="63" t="s">
        <v>125</v>
      </c>
      <c r="B25" s="17"/>
      <c r="C25" s="18"/>
      <c r="D25" s="28"/>
      <c r="E25" s="28"/>
      <c r="F25" s="28"/>
      <c r="G25" s="19"/>
      <c r="H25" s="16"/>
    </row>
    <row r="26" spans="1:8" ht="21.75" customHeight="1">
      <c r="A26" s="67" t="s">
        <v>18</v>
      </c>
      <c r="B26" s="30" t="s">
        <v>46</v>
      </c>
      <c r="C26" s="31">
        <v>1173.9000000000001</v>
      </c>
      <c r="D26" s="31" t="s">
        <v>145</v>
      </c>
      <c r="E26" s="31">
        <v>82.4</v>
      </c>
      <c r="F26" s="31">
        <v>71</v>
      </c>
      <c r="G26" s="32">
        <v>80.8</v>
      </c>
      <c r="H26" s="16"/>
    </row>
    <row r="27" spans="1:8" ht="21.75" customHeight="1">
      <c r="A27" s="63" t="s">
        <v>150</v>
      </c>
      <c r="B27" s="17"/>
      <c r="C27" s="18"/>
      <c r="D27" s="28"/>
      <c r="E27" s="28"/>
      <c r="F27" s="28"/>
      <c r="G27" s="19"/>
      <c r="H27" s="16"/>
    </row>
    <row r="28" spans="1:8" ht="21.75" customHeight="1">
      <c r="A28" s="64" t="s">
        <v>151</v>
      </c>
      <c r="B28" s="20" t="s">
        <v>103</v>
      </c>
      <c r="C28" s="21" t="s">
        <v>145</v>
      </c>
      <c r="D28" s="22" t="s">
        <v>145</v>
      </c>
      <c r="E28" s="22" t="s">
        <v>145</v>
      </c>
      <c r="F28" s="22" t="s">
        <v>145</v>
      </c>
      <c r="G28" s="60" t="s">
        <v>145</v>
      </c>
      <c r="H28" s="16"/>
    </row>
    <row r="29" spans="1:8" ht="21.75" customHeight="1">
      <c r="A29" s="65" t="s">
        <v>59</v>
      </c>
      <c r="B29" s="23" t="s">
        <v>60</v>
      </c>
      <c r="C29" s="24" t="s">
        <v>145</v>
      </c>
      <c r="D29" s="25" t="s">
        <v>145</v>
      </c>
      <c r="E29" s="25" t="s">
        <v>145</v>
      </c>
      <c r="F29" s="25" t="s">
        <v>145</v>
      </c>
      <c r="G29" s="61" t="s">
        <v>145</v>
      </c>
      <c r="H29" s="16"/>
    </row>
    <row r="30" spans="1:8" ht="21.75" customHeight="1">
      <c r="A30" s="65" t="s">
        <v>104</v>
      </c>
      <c r="B30" s="23" t="s">
        <v>85</v>
      </c>
      <c r="C30" s="24" t="s">
        <v>145</v>
      </c>
      <c r="D30" s="25" t="s">
        <v>145</v>
      </c>
      <c r="E30" s="25">
        <v>41.6</v>
      </c>
      <c r="F30" s="25">
        <v>40.5</v>
      </c>
      <c r="G30" s="59">
        <v>20.9</v>
      </c>
      <c r="H30" s="16"/>
    </row>
    <row r="31" spans="1:8" ht="21.75" customHeight="1">
      <c r="A31" s="65" t="s">
        <v>105</v>
      </c>
      <c r="B31" s="23" t="s">
        <v>106</v>
      </c>
      <c r="C31" s="24" t="s">
        <v>145</v>
      </c>
      <c r="D31" s="25">
        <v>2.6</v>
      </c>
      <c r="E31" s="25">
        <v>3.5</v>
      </c>
      <c r="F31" s="25">
        <v>3.4</v>
      </c>
      <c r="G31" s="59">
        <v>3.5</v>
      </c>
      <c r="H31" s="16"/>
    </row>
    <row r="32" spans="1:8" ht="21.75" customHeight="1">
      <c r="A32" s="65" t="s">
        <v>152</v>
      </c>
      <c r="B32" s="23" t="s">
        <v>107</v>
      </c>
      <c r="C32" s="24" t="s">
        <v>145</v>
      </c>
      <c r="D32" s="25" t="s">
        <v>145</v>
      </c>
      <c r="E32" s="25">
        <v>4.9000000000000004</v>
      </c>
      <c r="F32" s="25">
        <v>4.8</v>
      </c>
      <c r="G32" s="59">
        <v>10.47775</v>
      </c>
      <c r="H32" s="16"/>
    </row>
    <row r="33" spans="1:8" ht="21.75" customHeight="1">
      <c r="A33" s="65" t="s">
        <v>108</v>
      </c>
      <c r="B33" s="23" t="s">
        <v>109</v>
      </c>
      <c r="C33" s="24" t="s">
        <v>145</v>
      </c>
      <c r="D33" s="25">
        <v>13.1</v>
      </c>
      <c r="E33" s="25">
        <v>1.3</v>
      </c>
      <c r="F33" s="25">
        <v>1.3</v>
      </c>
      <c r="G33" s="59">
        <v>20.399999999999999</v>
      </c>
      <c r="H33" s="16"/>
    </row>
    <row r="34" spans="1:8" ht="21.75" customHeight="1">
      <c r="A34" s="66" t="s">
        <v>0</v>
      </c>
      <c r="B34" s="33"/>
      <c r="C34" s="27">
        <v>918.8</v>
      </c>
      <c r="D34" s="27">
        <v>15.7</v>
      </c>
      <c r="E34" s="27">
        <v>51.3</v>
      </c>
      <c r="F34" s="27">
        <v>49.9</v>
      </c>
      <c r="G34" s="27">
        <v>55.25</v>
      </c>
      <c r="H34" s="16"/>
    </row>
    <row r="35" spans="1:8" ht="21.75" customHeight="1">
      <c r="A35" s="63" t="s">
        <v>153</v>
      </c>
      <c r="B35" s="17"/>
      <c r="C35" s="18"/>
      <c r="D35" s="28"/>
      <c r="E35" s="28"/>
      <c r="F35" s="28"/>
      <c r="G35" s="19"/>
      <c r="H35" s="16"/>
    </row>
    <row r="36" spans="1:8" ht="21.75" customHeight="1">
      <c r="A36" s="64" t="s">
        <v>154</v>
      </c>
      <c r="B36" s="20" t="s">
        <v>34</v>
      </c>
      <c r="C36" s="21" t="s">
        <v>145</v>
      </c>
      <c r="D36" s="22" t="s">
        <v>145</v>
      </c>
      <c r="E36" s="22">
        <v>4.4000000000000004</v>
      </c>
      <c r="F36" s="22">
        <v>3</v>
      </c>
      <c r="G36" s="59">
        <v>1.6</v>
      </c>
      <c r="H36" s="16"/>
    </row>
    <row r="37" spans="1:8" ht="21.75" customHeight="1">
      <c r="A37" s="65" t="s">
        <v>33</v>
      </c>
      <c r="B37" s="23" t="s">
        <v>34</v>
      </c>
      <c r="C37" s="24" t="s">
        <v>145</v>
      </c>
      <c r="D37" s="25" t="s">
        <v>145</v>
      </c>
      <c r="E37" s="25" t="s">
        <v>145</v>
      </c>
      <c r="F37" s="25" t="s">
        <v>145</v>
      </c>
      <c r="G37" s="59">
        <v>0.5</v>
      </c>
      <c r="H37" s="16"/>
    </row>
    <row r="38" spans="1:8" ht="21.75" customHeight="1">
      <c r="A38" s="65" t="s">
        <v>155</v>
      </c>
      <c r="B38" s="23" t="s">
        <v>69</v>
      </c>
      <c r="C38" s="24" t="s">
        <v>145</v>
      </c>
      <c r="D38" s="25" t="s">
        <v>145</v>
      </c>
      <c r="E38" s="25">
        <v>3</v>
      </c>
      <c r="F38" s="25">
        <v>2</v>
      </c>
      <c r="G38" s="59">
        <v>0.8</v>
      </c>
      <c r="H38" s="16"/>
    </row>
    <row r="39" spans="1:8" ht="21.75" customHeight="1">
      <c r="A39" s="65" t="s">
        <v>152</v>
      </c>
      <c r="B39" s="23" t="s">
        <v>107</v>
      </c>
      <c r="C39" s="24" t="s">
        <v>145</v>
      </c>
      <c r="D39" s="34" t="s">
        <v>145</v>
      </c>
      <c r="E39" s="25">
        <v>11.3</v>
      </c>
      <c r="F39" s="25">
        <v>7.7</v>
      </c>
      <c r="G39" s="59">
        <v>0.9</v>
      </c>
      <c r="H39" s="16"/>
    </row>
    <row r="40" spans="1:8" ht="21.75" customHeight="1">
      <c r="A40" s="65" t="s">
        <v>108</v>
      </c>
      <c r="B40" s="35" t="s">
        <v>146</v>
      </c>
      <c r="C40" s="24" t="s">
        <v>145</v>
      </c>
      <c r="D40" s="25">
        <v>3.3</v>
      </c>
      <c r="E40" s="25">
        <v>4.9000000000000004</v>
      </c>
      <c r="F40" s="25">
        <v>3.3</v>
      </c>
      <c r="G40" s="59">
        <v>1.6</v>
      </c>
      <c r="H40" s="16"/>
    </row>
    <row r="41" spans="1:8" ht="21.75" customHeight="1">
      <c r="A41" s="66" t="s">
        <v>0</v>
      </c>
      <c r="B41" s="33"/>
      <c r="C41" s="27">
        <v>918.5</v>
      </c>
      <c r="D41" s="27">
        <v>3.3</v>
      </c>
      <c r="E41" s="27">
        <v>23.5</v>
      </c>
      <c r="F41" s="27">
        <v>16</v>
      </c>
      <c r="G41" s="27">
        <v>5.351</v>
      </c>
      <c r="H41" s="16"/>
    </row>
    <row r="42" spans="1:8" ht="21.75" customHeight="1">
      <c r="A42" s="63" t="s">
        <v>156</v>
      </c>
      <c r="B42" s="17"/>
      <c r="C42" s="18"/>
      <c r="D42" s="28"/>
      <c r="E42" s="28"/>
      <c r="F42" s="28"/>
      <c r="G42" s="19"/>
      <c r="H42" s="16"/>
    </row>
    <row r="43" spans="1:8" ht="21.75" customHeight="1">
      <c r="A43" s="64" t="s">
        <v>32</v>
      </c>
      <c r="B43" s="20" t="s">
        <v>85</v>
      </c>
      <c r="C43" s="21" t="s">
        <v>145</v>
      </c>
      <c r="D43" s="22">
        <v>484.1</v>
      </c>
      <c r="E43" s="22">
        <v>24.7</v>
      </c>
      <c r="F43" s="22">
        <v>20.2</v>
      </c>
      <c r="G43" s="58">
        <v>18.149000000000001</v>
      </c>
      <c r="H43" s="16"/>
    </row>
    <row r="44" spans="1:8" ht="21.75" customHeight="1">
      <c r="A44" s="65" t="s">
        <v>33</v>
      </c>
      <c r="B44" s="23" t="s">
        <v>34</v>
      </c>
      <c r="C44" s="24" t="s">
        <v>145</v>
      </c>
      <c r="D44" s="25">
        <v>14.4</v>
      </c>
      <c r="E44" s="25">
        <v>72.8</v>
      </c>
      <c r="F44" s="25">
        <v>59.5</v>
      </c>
      <c r="G44" s="59">
        <v>70.287999999999997</v>
      </c>
      <c r="H44" s="16"/>
    </row>
    <row r="45" spans="1:8" ht="21.75" customHeight="1">
      <c r="A45" s="65" t="s">
        <v>35</v>
      </c>
      <c r="B45" s="23" t="s">
        <v>26</v>
      </c>
      <c r="C45" s="24" t="s">
        <v>145</v>
      </c>
      <c r="D45" s="25" t="s">
        <v>145</v>
      </c>
      <c r="E45" s="25">
        <v>5.4</v>
      </c>
      <c r="F45" s="25">
        <v>4.4000000000000004</v>
      </c>
      <c r="G45" s="25" t="s">
        <v>145</v>
      </c>
      <c r="H45" s="16"/>
    </row>
    <row r="46" spans="1:8" ht="21.75" customHeight="1">
      <c r="A46" s="65" t="s">
        <v>68</v>
      </c>
      <c r="B46" s="23" t="s">
        <v>37</v>
      </c>
      <c r="C46" s="24" t="s">
        <v>145</v>
      </c>
      <c r="D46" s="25">
        <v>10.8</v>
      </c>
      <c r="E46" s="25">
        <v>36.700000000000003</v>
      </c>
      <c r="F46" s="25">
        <v>30</v>
      </c>
      <c r="G46" s="59">
        <v>17.978000000000002</v>
      </c>
      <c r="H46" s="16"/>
    </row>
    <row r="47" spans="1:8" ht="21.75" customHeight="1">
      <c r="A47" s="65" t="s">
        <v>152</v>
      </c>
      <c r="B47" s="23" t="s">
        <v>38</v>
      </c>
      <c r="C47" s="24" t="s">
        <v>145</v>
      </c>
      <c r="D47" s="25">
        <v>4.7</v>
      </c>
      <c r="E47" s="25" t="s">
        <v>145</v>
      </c>
      <c r="F47" s="25" t="s">
        <v>145</v>
      </c>
      <c r="G47" s="25" t="s">
        <v>145</v>
      </c>
      <c r="H47" s="16"/>
    </row>
    <row r="48" spans="1:8" ht="21.75" customHeight="1">
      <c r="A48" s="66" t="s">
        <v>0</v>
      </c>
      <c r="B48" s="29"/>
      <c r="C48" s="27">
        <v>792.6</v>
      </c>
      <c r="D48" s="27">
        <v>513.9</v>
      </c>
      <c r="E48" s="27">
        <v>139.6</v>
      </c>
      <c r="F48" s="27">
        <v>114.1</v>
      </c>
      <c r="G48" s="27">
        <v>106.41499999999999</v>
      </c>
      <c r="H48" s="16"/>
    </row>
    <row r="49" spans="1:8" ht="21.75" customHeight="1">
      <c r="A49" s="63" t="s">
        <v>70</v>
      </c>
      <c r="B49" s="17"/>
      <c r="C49" s="18"/>
      <c r="D49" s="28"/>
      <c r="E49" s="28"/>
      <c r="F49" s="28"/>
      <c r="G49" s="19"/>
      <c r="H49" s="16"/>
    </row>
    <row r="50" spans="1:8" ht="21.75" customHeight="1">
      <c r="A50" s="67" t="s">
        <v>126</v>
      </c>
      <c r="B50" s="30" t="s">
        <v>34</v>
      </c>
      <c r="C50" s="31">
        <v>495.6</v>
      </c>
      <c r="D50" s="31">
        <v>80</v>
      </c>
      <c r="E50" s="31">
        <v>121.8</v>
      </c>
      <c r="F50" s="31">
        <v>136.4</v>
      </c>
      <c r="G50" s="32">
        <v>149.69999999999999</v>
      </c>
      <c r="H50" s="16"/>
    </row>
    <row r="51" spans="1:8" ht="21.75" customHeight="1">
      <c r="A51" s="63" t="s">
        <v>157</v>
      </c>
      <c r="B51" s="17"/>
      <c r="C51" s="18"/>
      <c r="D51" s="28"/>
      <c r="E51" s="28"/>
      <c r="F51" s="28"/>
      <c r="G51" s="19"/>
      <c r="H51" s="16"/>
    </row>
    <row r="52" spans="1:8" ht="21.75" customHeight="1">
      <c r="A52" s="67" t="s">
        <v>158</v>
      </c>
      <c r="B52" s="30" t="s">
        <v>39</v>
      </c>
      <c r="C52" s="31">
        <v>465.6</v>
      </c>
      <c r="D52" s="31">
        <v>261.60000000000002</v>
      </c>
      <c r="E52" s="31">
        <v>75.5</v>
      </c>
      <c r="F52" s="31">
        <v>75.400000000000006</v>
      </c>
      <c r="G52" s="32">
        <v>95.2</v>
      </c>
      <c r="H52" s="16"/>
    </row>
    <row r="53" spans="1:8" ht="21.75" customHeight="1">
      <c r="A53" s="63" t="s">
        <v>159</v>
      </c>
      <c r="B53" s="17"/>
      <c r="C53" s="18"/>
      <c r="D53" s="28"/>
      <c r="E53" s="28"/>
      <c r="F53" s="28"/>
      <c r="G53" s="19"/>
      <c r="H53" s="16"/>
    </row>
    <row r="54" spans="1:8" ht="21.75" customHeight="1">
      <c r="A54" s="67" t="s">
        <v>151</v>
      </c>
      <c r="B54" s="30" t="s">
        <v>103</v>
      </c>
      <c r="C54" s="31">
        <v>430.5</v>
      </c>
      <c r="D54" s="31">
        <v>12.2</v>
      </c>
      <c r="E54" s="31">
        <v>30.7</v>
      </c>
      <c r="F54" s="31">
        <v>38.1</v>
      </c>
      <c r="G54" s="32">
        <v>43.4</v>
      </c>
      <c r="H54" s="16"/>
    </row>
    <row r="55" spans="1:8" ht="21.75" customHeight="1">
      <c r="A55" s="63" t="s">
        <v>160</v>
      </c>
      <c r="B55" s="17"/>
      <c r="C55" s="18"/>
      <c r="D55" s="28"/>
      <c r="E55" s="28"/>
      <c r="F55" s="28"/>
      <c r="G55" s="19"/>
      <c r="H55" s="16"/>
    </row>
    <row r="56" spans="1:8" ht="21.75" customHeight="1">
      <c r="A56" s="64" t="s">
        <v>24</v>
      </c>
      <c r="B56" s="20" t="s">
        <v>25</v>
      </c>
      <c r="C56" s="21" t="s">
        <v>145</v>
      </c>
      <c r="D56" s="22">
        <v>51.5</v>
      </c>
      <c r="E56" s="22">
        <v>0.6</v>
      </c>
      <c r="F56" s="22">
        <v>0.7</v>
      </c>
      <c r="G56" s="59">
        <v>0.223</v>
      </c>
      <c r="H56" s="16"/>
    </row>
    <row r="57" spans="1:8" ht="21.75" customHeight="1">
      <c r="A57" s="65" t="s">
        <v>11</v>
      </c>
      <c r="B57" s="23" t="s">
        <v>40</v>
      </c>
      <c r="C57" s="24" t="s">
        <v>145</v>
      </c>
      <c r="D57" s="25">
        <v>37.5</v>
      </c>
      <c r="E57" s="25">
        <v>0.3</v>
      </c>
      <c r="F57" s="25">
        <v>0.4</v>
      </c>
      <c r="G57" s="59">
        <v>0.64300000000000002</v>
      </c>
      <c r="H57" s="16"/>
    </row>
    <row r="58" spans="1:8" ht="21.75" customHeight="1">
      <c r="A58" s="65" t="s">
        <v>35</v>
      </c>
      <c r="B58" s="23" t="s">
        <v>26</v>
      </c>
      <c r="C58" s="24" t="s">
        <v>145</v>
      </c>
      <c r="D58" s="25">
        <v>40.5</v>
      </c>
      <c r="E58" s="25">
        <v>0.3</v>
      </c>
      <c r="F58" s="25">
        <v>0.4</v>
      </c>
      <c r="G58" s="59">
        <v>0.40600000000000003</v>
      </c>
      <c r="H58" s="16"/>
    </row>
    <row r="59" spans="1:8" ht="21.75" customHeight="1">
      <c r="A59" s="65" t="s">
        <v>41</v>
      </c>
      <c r="B59" s="23" t="s">
        <v>110</v>
      </c>
      <c r="C59" s="24" t="s">
        <v>145</v>
      </c>
      <c r="D59" s="25">
        <v>29.7</v>
      </c>
      <c r="E59" s="25">
        <v>0.3</v>
      </c>
      <c r="F59" s="25">
        <v>0.4</v>
      </c>
      <c r="G59" s="59">
        <v>0.49199999999999999</v>
      </c>
      <c r="H59" s="16"/>
    </row>
    <row r="60" spans="1:8" ht="21.75" customHeight="1">
      <c r="A60" s="65" t="s">
        <v>161</v>
      </c>
      <c r="B60" s="23" t="s">
        <v>42</v>
      </c>
      <c r="C60" s="24" t="s">
        <v>145</v>
      </c>
      <c r="D60" s="25">
        <v>19.099999999999998</v>
      </c>
      <c r="E60" s="25">
        <v>1</v>
      </c>
      <c r="F60" s="25">
        <v>1.2</v>
      </c>
      <c r="G60" s="59">
        <v>0.06</v>
      </c>
      <c r="H60" s="16"/>
    </row>
    <row r="61" spans="1:8" ht="21.75" customHeight="1">
      <c r="A61" s="65" t="s">
        <v>17</v>
      </c>
      <c r="B61" s="23" t="s">
        <v>53</v>
      </c>
      <c r="C61" s="24" t="s">
        <v>145</v>
      </c>
      <c r="D61" s="25">
        <v>45.4</v>
      </c>
      <c r="E61" s="25">
        <v>0.2</v>
      </c>
      <c r="F61" s="25">
        <v>0.2</v>
      </c>
      <c r="G61" s="59">
        <v>0.11799999999999999</v>
      </c>
      <c r="H61" s="16"/>
    </row>
    <row r="62" spans="1:8" ht="21.75" customHeight="1">
      <c r="A62" s="65" t="s">
        <v>43</v>
      </c>
      <c r="B62" s="23" t="s">
        <v>44</v>
      </c>
      <c r="C62" s="24" t="s">
        <v>145</v>
      </c>
      <c r="D62" s="25">
        <v>10.299999999999999</v>
      </c>
      <c r="E62" s="25">
        <v>0.2</v>
      </c>
      <c r="F62" s="25">
        <v>0.2</v>
      </c>
      <c r="G62" s="59">
        <v>0.12</v>
      </c>
      <c r="H62" s="16"/>
    </row>
    <row r="63" spans="1:8" ht="21.75" customHeight="1">
      <c r="A63" s="65" t="s">
        <v>45</v>
      </c>
      <c r="B63" s="23" t="s">
        <v>31</v>
      </c>
      <c r="C63" s="24" t="s">
        <v>145</v>
      </c>
      <c r="D63" s="25">
        <v>0.9</v>
      </c>
      <c r="E63" s="25" t="s">
        <v>145</v>
      </c>
      <c r="F63" s="25" t="s">
        <v>145</v>
      </c>
      <c r="G63" s="59">
        <v>0</v>
      </c>
      <c r="H63" s="16"/>
    </row>
    <row r="64" spans="1:8" ht="21.75" customHeight="1">
      <c r="A64" s="65" t="s">
        <v>32</v>
      </c>
      <c r="B64" s="23" t="s">
        <v>85</v>
      </c>
      <c r="C64" s="24" t="s">
        <v>145</v>
      </c>
      <c r="D64" s="25">
        <v>8.6999999999999993</v>
      </c>
      <c r="E64" s="25">
        <v>0.2</v>
      </c>
      <c r="F64" s="25">
        <v>0.2</v>
      </c>
      <c r="G64" s="59">
        <v>0.109</v>
      </c>
      <c r="H64" s="16"/>
    </row>
    <row r="65" spans="1:8" ht="21.75" customHeight="1">
      <c r="A65" s="65" t="s">
        <v>76</v>
      </c>
      <c r="B65" s="23" t="s">
        <v>37</v>
      </c>
      <c r="C65" s="24" t="s">
        <v>145</v>
      </c>
      <c r="D65" s="25">
        <v>8.1</v>
      </c>
      <c r="E65" s="25">
        <v>0.1</v>
      </c>
      <c r="F65" s="25">
        <v>0.1</v>
      </c>
      <c r="G65" s="59">
        <v>0.129</v>
      </c>
      <c r="H65" s="16"/>
    </row>
    <row r="66" spans="1:8" ht="21.75" customHeight="1">
      <c r="A66" s="65" t="s">
        <v>36</v>
      </c>
      <c r="B66" s="23" t="s">
        <v>37</v>
      </c>
      <c r="C66" s="24" t="s">
        <v>145</v>
      </c>
      <c r="D66" s="25">
        <v>35.6</v>
      </c>
      <c r="E66" s="25">
        <v>0.3</v>
      </c>
      <c r="F66" s="25">
        <v>0.4</v>
      </c>
      <c r="G66" s="59">
        <v>0.255</v>
      </c>
      <c r="H66" s="16"/>
    </row>
    <row r="67" spans="1:8" ht="21.75" customHeight="1">
      <c r="A67" s="65" t="s">
        <v>33</v>
      </c>
      <c r="B67" s="23" t="s">
        <v>34</v>
      </c>
      <c r="C67" s="24" t="s">
        <v>145</v>
      </c>
      <c r="D67" s="25">
        <v>36.799999999999997</v>
      </c>
      <c r="E67" s="25">
        <v>12.5</v>
      </c>
      <c r="F67" s="25">
        <v>14.7</v>
      </c>
      <c r="G67" s="59">
        <v>12.07</v>
      </c>
      <c r="H67" s="16"/>
    </row>
    <row r="68" spans="1:8" ht="21.75" customHeight="1">
      <c r="A68" s="65" t="s">
        <v>18</v>
      </c>
      <c r="B68" s="23" t="s">
        <v>46</v>
      </c>
      <c r="C68" s="24" t="s">
        <v>145</v>
      </c>
      <c r="D68" s="25">
        <v>47.400000000000006</v>
      </c>
      <c r="E68" s="25">
        <v>0.3</v>
      </c>
      <c r="F68" s="25">
        <v>0.4</v>
      </c>
      <c r="G68" s="61">
        <v>0.39700000000000002</v>
      </c>
      <c r="H68" s="16"/>
    </row>
    <row r="69" spans="1:8" ht="21.75" customHeight="1">
      <c r="A69" s="66" t="s">
        <v>0</v>
      </c>
      <c r="B69" s="29"/>
      <c r="C69" s="27">
        <v>409.9</v>
      </c>
      <c r="D69" s="27">
        <v>371.5</v>
      </c>
      <c r="E69" s="27">
        <v>16.3</v>
      </c>
      <c r="F69" s="27">
        <v>19.2</v>
      </c>
      <c r="G69" s="27">
        <v>14.95637739</v>
      </c>
      <c r="H69" s="16"/>
    </row>
    <row r="70" spans="1:8" ht="21.75" customHeight="1">
      <c r="A70" s="63" t="s">
        <v>12</v>
      </c>
      <c r="B70" s="17"/>
      <c r="C70" s="18"/>
      <c r="D70" s="28"/>
      <c r="E70" s="28"/>
      <c r="F70" s="28"/>
      <c r="G70" s="19"/>
      <c r="H70" s="16"/>
    </row>
    <row r="71" spans="1:8" ht="21.75" customHeight="1">
      <c r="A71" s="67" t="s">
        <v>24</v>
      </c>
      <c r="B71" s="30" t="s">
        <v>25</v>
      </c>
      <c r="C71" s="31">
        <v>370.4</v>
      </c>
      <c r="D71" s="31">
        <v>353</v>
      </c>
      <c r="E71" s="31">
        <v>14.2</v>
      </c>
      <c r="F71" s="31">
        <v>14.1</v>
      </c>
      <c r="G71" s="32">
        <v>9.7688564499999995</v>
      </c>
      <c r="H71" s="16"/>
    </row>
    <row r="72" spans="1:8" ht="21.75" customHeight="1">
      <c r="A72" s="63" t="s">
        <v>162</v>
      </c>
      <c r="B72" s="17"/>
      <c r="C72" s="18"/>
      <c r="D72" s="28"/>
      <c r="E72" s="28"/>
      <c r="F72" s="28"/>
      <c r="G72" s="19"/>
      <c r="H72" s="16"/>
    </row>
    <row r="73" spans="1:8" ht="21.75" customHeight="1">
      <c r="A73" s="67" t="s">
        <v>163</v>
      </c>
      <c r="B73" s="30" t="s">
        <v>38</v>
      </c>
      <c r="C73" s="31">
        <v>366.8</v>
      </c>
      <c r="D73" s="31">
        <v>346</v>
      </c>
      <c r="E73" s="31">
        <v>2.9</v>
      </c>
      <c r="F73" s="31">
        <v>2.8</v>
      </c>
      <c r="G73" s="32">
        <v>1.85</v>
      </c>
      <c r="H73" s="16"/>
    </row>
    <row r="74" spans="1:8" ht="21.75" customHeight="1">
      <c r="A74" s="63" t="s">
        <v>164</v>
      </c>
      <c r="B74" s="17"/>
      <c r="C74" s="18"/>
      <c r="D74" s="28"/>
      <c r="E74" s="28"/>
      <c r="F74" s="28"/>
      <c r="G74" s="19"/>
      <c r="H74" s="16"/>
    </row>
    <row r="75" spans="1:8" ht="21.75" customHeight="1">
      <c r="A75" s="64" t="s">
        <v>127</v>
      </c>
      <c r="B75" s="20" t="s">
        <v>46</v>
      </c>
      <c r="C75" s="21" t="s">
        <v>145</v>
      </c>
      <c r="D75" s="22" t="s">
        <v>145</v>
      </c>
      <c r="E75" s="22">
        <v>0.5</v>
      </c>
      <c r="F75" s="22">
        <v>0.5</v>
      </c>
      <c r="G75" s="22">
        <v>0.5</v>
      </c>
      <c r="H75" s="16"/>
    </row>
    <row r="76" spans="1:8" ht="21.75" customHeight="1">
      <c r="A76" s="65" t="s">
        <v>33</v>
      </c>
      <c r="B76" s="23" t="s">
        <v>34</v>
      </c>
      <c r="C76" s="24" t="s">
        <v>145</v>
      </c>
      <c r="D76" s="25" t="s">
        <v>145</v>
      </c>
      <c r="E76" s="25">
        <v>0.5</v>
      </c>
      <c r="F76" s="25">
        <v>0.5</v>
      </c>
      <c r="G76" s="25">
        <v>0.5</v>
      </c>
      <c r="H76" s="16"/>
    </row>
    <row r="77" spans="1:8" ht="21.75" customHeight="1">
      <c r="A77" s="65" t="s">
        <v>35</v>
      </c>
      <c r="B77" s="23" t="s">
        <v>26</v>
      </c>
      <c r="C77" s="24" t="s">
        <v>145</v>
      </c>
      <c r="D77" s="25" t="s">
        <v>145</v>
      </c>
      <c r="E77" s="25">
        <v>0.4</v>
      </c>
      <c r="F77" s="25">
        <v>0.4</v>
      </c>
      <c r="G77" s="25">
        <v>0.4</v>
      </c>
      <c r="H77" s="16"/>
    </row>
    <row r="78" spans="1:8" ht="21.75" customHeight="1">
      <c r="A78" s="65" t="s">
        <v>32</v>
      </c>
      <c r="B78" s="23" t="s">
        <v>85</v>
      </c>
      <c r="C78" s="24" t="s">
        <v>145</v>
      </c>
      <c r="D78" s="25" t="s">
        <v>145</v>
      </c>
      <c r="E78" s="25">
        <v>34</v>
      </c>
      <c r="F78" s="25">
        <v>32.299999999999997</v>
      </c>
      <c r="G78" s="59">
        <v>25</v>
      </c>
      <c r="H78" s="16"/>
    </row>
    <row r="79" spans="1:8" ht="21.75" customHeight="1">
      <c r="A79" s="66" t="s">
        <v>0</v>
      </c>
      <c r="B79" s="29"/>
      <c r="C79" s="27">
        <v>294.5</v>
      </c>
      <c r="D79" s="27" t="s">
        <v>145</v>
      </c>
      <c r="E79" s="27">
        <v>35.4</v>
      </c>
      <c r="F79" s="27">
        <v>33.6</v>
      </c>
      <c r="G79" s="27">
        <v>26.390206209999999</v>
      </c>
      <c r="H79" s="16"/>
    </row>
    <row r="80" spans="1:8" ht="21.75" customHeight="1">
      <c r="A80" s="63" t="s">
        <v>115</v>
      </c>
      <c r="B80" s="17"/>
      <c r="C80" s="18"/>
      <c r="D80" s="28"/>
      <c r="E80" s="28"/>
      <c r="F80" s="28"/>
      <c r="G80" s="19"/>
      <c r="H80" s="16"/>
    </row>
    <row r="81" spans="1:11" ht="21.75" customHeight="1">
      <c r="A81" s="67" t="s">
        <v>59</v>
      </c>
      <c r="B81" s="36" t="s">
        <v>103</v>
      </c>
      <c r="C81" s="31">
        <v>286.5</v>
      </c>
      <c r="D81" s="31">
        <v>46.1</v>
      </c>
      <c r="E81" s="31">
        <v>70.599999999999994</v>
      </c>
      <c r="F81" s="31">
        <v>79.400000000000006</v>
      </c>
      <c r="G81" s="32">
        <v>99.501000000000005</v>
      </c>
      <c r="H81" s="16"/>
    </row>
    <row r="82" spans="1:11" ht="21.75" customHeight="1">
      <c r="A82" s="63" t="s">
        <v>165</v>
      </c>
      <c r="B82" s="17"/>
      <c r="C82" s="18"/>
      <c r="D82" s="28"/>
      <c r="E82" s="28"/>
      <c r="F82" s="28"/>
      <c r="G82" s="19"/>
      <c r="H82" s="16"/>
    </row>
    <row r="83" spans="1:11" ht="21.75" customHeight="1">
      <c r="A83" s="64" t="s">
        <v>3</v>
      </c>
      <c r="B83" s="20" t="s">
        <v>26</v>
      </c>
      <c r="C83" s="21" t="s">
        <v>145</v>
      </c>
      <c r="D83" s="22">
        <v>128.30000000000001</v>
      </c>
      <c r="E83" s="22">
        <v>0.2</v>
      </c>
      <c r="F83" s="22">
        <v>0.2</v>
      </c>
      <c r="G83" s="58">
        <v>0.2</v>
      </c>
      <c r="H83" s="55"/>
      <c r="I83" s="5"/>
      <c r="J83" s="5"/>
      <c r="K83" s="5"/>
    </row>
    <row r="84" spans="1:11" ht="21.75" customHeight="1">
      <c r="A84" s="65" t="s">
        <v>6</v>
      </c>
      <c r="B84" s="23" t="s">
        <v>28</v>
      </c>
      <c r="C84" s="24" t="s">
        <v>145</v>
      </c>
      <c r="D84" s="25">
        <v>54.1</v>
      </c>
      <c r="E84" s="25" t="s">
        <v>145</v>
      </c>
      <c r="F84" s="25" t="s">
        <v>145</v>
      </c>
      <c r="G84" s="25" t="s">
        <v>145</v>
      </c>
      <c r="H84" s="55"/>
      <c r="I84" s="5"/>
      <c r="J84" s="5"/>
      <c r="K84" s="5"/>
    </row>
    <row r="85" spans="1:11" ht="21.75" customHeight="1">
      <c r="A85" s="65" t="s">
        <v>24</v>
      </c>
      <c r="B85" s="23" t="s">
        <v>25</v>
      </c>
      <c r="C85" s="24" t="s">
        <v>145</v>
      </c>
      <c r="D85" s="25">
        <v>0.4</v>
      </c>
      <c r="E85" s="25">
        <v>0.8</v>
      </c>
      <c r="F85" s="25">
        <v>0.9</v>
      </c>
      <c r="G85" s="59">
        <v>0.7</v>
      </c>
      <c r="H85" s="55"/>
      <c r="I85" s="5"/>
      <c r="J85" s="5"/>
      <c r="K85" s="5"/>
    </row>
    <row r="86" spans="1:11" ht="21.75" customHeight="1">
      <c r="A86" s="65" t="s">
        <v>35</v>
      </c>
      <c r="B86" s="23" t="s">
        <v>26</v>
      </c>
      <c r="C86" s="24" t="s">
        <v>145</v>
      </c>
      <c r="D86" s="25">
        <v>0.7</v>
      </c>
      <c r="E86" s="25">
        <v>2.4</v>
      </c>
      <c r="F86" s="25">
        <v>2.6</v>
      </c>
      <c r="G86" s="59">
        <v>2.2999999999999998</v>
      </c>
      <c r="H86" s="55"/>
      <c r="I86" s="5"/>
      <c r="J86" s="5"/>
      <c r="K86" s="5"/>
    </row>
    <row r="87" spans="1:11" ht="21.75" customHeight="1">
      <c r="A87" s="65" t="s">
        <v>17</v>
      </c>
      <c r="B87" s="23" t="s">
        <v>53</v>
      </c>
      <c r="C87" s="24" t="s">
        <v>145</v>
      </c>
      <c r="D87" s="25">
        <v>12.9</v>
      </c>
      <c r="E87" s="25" t="s">
        <v>145</v>
      </c>
      <c r="F87" s="25" t="s">
        <v>145</v>
      </c>
      <c r="G87" s="25" t="s">
        <v>145</v>
      </c>
      <c r="H87" s="55"/>
      <c r="I87" s="5"/>
      <c r="J87" s="5"/>
      <c r="K87" s="5"/>
    </row>
    <row r="88" spans="1:11" ht="21.75" customHeight="1">
      <c r="A88" s="65" t="s">
        <v>116</v>
      </c>
      <c r="B88" s="23" t="s">
        <v>47</v>
      </c>
      <c r="C88" s="24" t="s">
        <v>145</v>
      </c>
      <c r="D88" s="25">
        <v>2</v>
      </c>
      <c r="E88" s="25" t="s">
        <v>145</v>
      </c>
      <c r="F88" s="25" t="s">
        <v>145</v>
      </c>
      <c r="G88" s="25" t="s">
        <v>145</v>
      </c>
      <c r="H88" s="55"/>
      <c r="I88" s="5"/>
      <c r="J88" s="5"/>
      <c r="K88" s="5"/>
    </row>
    <row r="89" spans="1:11" ht="21.75" customHeight="1">
      <c r="A89" s="65" t="s">
        <v>41</v>
      </c>
      <c r="B89" s="23" t="s">
        <v>110</v>
      </c>
      <c r="C89" s="24" t="s">
        <v>145</v>
      </c>
      <c r="D89" s="25">
        <v>0.1</v>
      </c>
      <c r="E89" s="25">
        <v>2.1</v>
      </c>
      <c r="F89" s="25">
        <v>2.2999999999999998</v>
      </c>
      <c r="G89" s="59">
        <v>2</v>
      </c>
      <c r="H89" s="55"/>
      <c r="I89" s="5"/>
      <c r="J89" s="5"/>
      <c r="K89" s="5"/>
    </row>
    <row r="90" spans="1:11" ht="21.75" customHeight="1">
      <c r="A90" s="65" t="s">
        <v>1</v>
      </c>
      <c r="B90" s="23" t="s">
        <v>88</v>
      </c>
      <c r="C90" s="24" t="s">
        <v>145</v>
      </c>
      <c r="D90" s="25">
        <v>24.099999999999998</v>
      </c>
      <c r="E90" s="25">
        <v>5.9</v>
      </c>
      <c r="F90" s="25">
        <v>6.5</v>
      </c>
      <c r="G90" s="59">
        <v>3.6</v>
      </c>
      <c r="H90" s="56"/>
      <c r="I90" s="5"/>
      <c r="J90" s="5"/>
      <c r="K90" s="57"/>
    </row>
    <row r="91" spans="1:11" ht="21.75" customHeight="1">
      <c r="A91" s="65" t="s">
        <v>48</v>
      </c>
      <c r="B91" s="23" t="s">
        <v>49</v>
      </c>
      <c r="C91" s="24" t="s">
        <v>145</v>
      </c>
      <c r="D91" s="25">
        <v>8.1999999999999993</v>
      </c>
      <c r="E91" s="25" t="s">
        <v>145</v>
      </c>
      <c r="F91" s="25" t="s">
        <v>145</v>
      </c>
      <c r="G91" s="25" t="s">
        <v>145</v>
      </c>
      <c r="H91" s="56"/>
      <c r="I91" s="5"/>
      <c r="J91" s="5"/>
      <c r="K91" s="57"/>
    </row>
    <row r="92" spans="1:11" ht="21.75" customHeight="1">
      <c r="A92" s="65" t="s">
        <v>32</v>
      </c>
      <c r="B92" s="23" t="s">
        <v>85</v>
      </c>
      <c r="C92" s="24" t="s">
        <v>145</v>
      </c>
      <c r="D92" s="25">
        <v>9.2000000000000011</v>
      </c>
      <c r="E92" s="25" t="s">
        <v>145</v>
      </c>
      <c r="F92" s="25" t="s">
        <v>145</v>
      </c>
      <c r="G92" s="25" t="s">
        <v>145</v>
      </c>
      <c r="H92" s="37"/>
      <c r="J92" s="5"/>
    </row>
    <row r="93" spans="1:11" ht="21.75" customHeight="1">
      <c r="A93" s="65" t="s">
        <v>50</v>
      </c>
      <c r="B93" s="23" t="s">
        <v>46</v>
      </c>
      <c r="C93" s="24" t="s">
        <v>145</v>
      </c>
      <c r="D93" s="25">
        <v>1.1000000000000001</v>
      </c>
      <c r="E93" s="25" t="s">
        <v>145</v>
      </c>
      <c r="F93" s="25" t="s">
        <v>145</v>
      </c>
      <c r="G93" s="25" t="s">
        <v>145</v>
      </c>
      <c r="H93" s="37"/>
      <c r="J93" s="5"/>
    </row>
    <row r="94" spans="1:11" ht="21.75" customHeight="1">
      <c r="A94" s="65" t="s">
        <v>33</v>
      </c>
      <c r="B94" s="23" t="s">
        <v>34</v>
      </c>
      <c r="C94" s="24" t="s">
        <v>145</v>
      </c>
      <c r="D94" s="25">
        <v>3.8</v>
      </c>
      <c r="E94" s="25">
        <v>1.1000000000000001</v>
      </c>
      <c r="F94" s="25">
        <v>1.2</v>
      </c>
      <c r="G94" s="59">
        <v>1</v>
      </c>
      <c r="H94" s="37"/>
      <c r="J94" s="5"/>
      <c r="K94" s="4"/>
    </row>
    <row r="95" spans="1:11" ht="21.75" customHeight="1">
      <c r="A95" s="66" t="s">
        <v>0</v>
      </c>
      <c r="B95" s="29"/>
      <c r="C95" s="27">
        <v>276.5</v>
      </c>
      <c r="D95" s="27">
        <v>244.9</v>
      </c>
      <c r="E95" s="27">
        <v>12.5</v>
      </c>
      <c r="F95" s="27">
        <v>13.7</v>
      </c>
      <c r="G95" s="27">
        <v>9.7736166976610743</v>
      </c>
      <c r="H95" s="37"/>
      <c r="J95" s="5"/>
    </row>
    <row r="96" spans="1:11" ht="21.75" customHeight="1">
      <c r="A96" s="63" t="s">
        <v>15</v>
      </c>
      <c r="B96" s="17"/>
      <c r="C96" s="18"/>
      <c r="D96" s="28"/>
      <c r="E96" s="28"/>
      <c r="F96" s="28"/>
      <c r="G96" s="19"/>
      <c r="H96" s="37"/>
      <c r="J96" s="5"/>
    </row>
    <row r="97" spans="1:10" ht="21.75" customHeight="1">
      <c r="A97" s="67" t="s">
        <v>17</v>
      </c>
      <c r="B97" s="30" t="s">
        <v>53</v>
      </c>
      <c r="C97" s="31">
        <v>274</v>
      </c>
      <c r="D97" s="31">
        <v>242.6</v>
      </c>
      <c r="E97" s="31">
        <v>14.4</v>
      </c>
      <c r="F97" s="31">
        <v>19.8</v>
      </c>
      <c r="G97" s="32">
        <v>16.666939540000001</v>
      </c>
      <c r="H97" s="37"/>
      <c r="J97" s="5"/>
    </row>
    <row r="98" spans="1:10" ht="21.75" customHeight="1">
      <c r="A98" s="63" t="s">
        <v>128</v>
      </c>
      <c r="B98" s="17"/>
      <c r="C98" s="18"/>
      <c r="D98" s="28"/>
      <c r="E98" s="28"/>
      <c r="F98" s="28"/>
      <c r="G98" s="19"/>
      <c r="H98" s="37"/>
      <c r="J98" s="5"/>
    </row>
    <row r="99" spans="1:10" ht="21.75" customHeight="1">
      <c r="A99" s="67" t="s">
        <v>59</v>
      </c>
      <c r="B99" s="30" t="s">
        <v>60</v>
      </c>
      <c r="C99" s="31">
        <v>263.3</v>
      </c>
      <c r="D99" s="31">
        <v>154.30000000000001</v>
      </c>
      <c r="E99" s="31">
        <v>70.7</v>
      </c>
      <c r="F99" s="31">
        <v>83.8</v>
      </c>
      <c r="G99" s="32">
        <v>84.815072659999998</v>
      </c>
      <c r="H99" s="37"/>
      <c r="J99" s="5"/>
    </row>
    <row r="100" spans="1:10" ht="21.75" customHeight="1">
      <c r="A100" s="63" t="s">
        <v>166</v>
      </c>
      <c r="B100" s="17"/>
      <c r="C100" s="18"/>
      <c r="D100" s="28"/>
      <c r="E100" s="28"/>
      <c r="F100" s="28"/>
      <c r="G100" s="19"/>
      <c r="H100" s="37"/>
      <c r="J100" s="5"/>
    </row>
    <row r="101" spans="1:10" ht="21.75" customHeight="1">
      <c r="A101" s="64" t="s">
        <v>65</v>
      </c>
      <c r="B101" s="20" t="s">
        <v>26</v>
      </c>
      <c r="C101" s="21" t="s">
        <v>145</v>
      </c>
      <c r="D101" s="22" t="s">
        <v>145</v>
      </c>
      <c r="E101" s="22">
        <v>23.3</v>
      </c>
      <c r="F101" s="22">
        <v>8.9</v>
      </c>
      <c r="G101" s="58">
        <v>1.1000000000000001</v>
      </c>
      <c r="H101" s="37"/>
    </row>
    <row r="102" spans="1:10" ht="21.75" customHeight="1">
      <c r="A102" s="65" t="s">
        <v>119</v>
      </c>
      <c r="B102" s="23" t="s">
        <v>85</v>
      </c>
      <c r="C102" s="24" t="s">
        <v>145</v>
      </c>
      <c r="D102" s="25" t="s">
        <v>145</v>
      </c>
      <c r="E102" s="25">
        <v>10.4</v>
      </c>
      <c r="F102" s="25">
        <v>4</v>
      </c>
      <c r="G102" s="25" t="s">
        <v>145</v>
      </c>
      <c r="H102" s="37"/>
    </row>
    <row r="103" spans="1:10" ht="21.75" customHeight="1">
      <c r="A103" s="65" t="s">
        <v>123</v>
      </c>
      <c r="B103" s="23" t="s">
        <v>88</v>
      </c>
      <c r="C103" s="24" t="s">
        <v>145</v>
      </c>
      <c r="D103" s="25" t="s">
        <v>145</v>
      </c>
      <c r="E103" s="25">
        <v>60.7</v>
      </c>
      <c r="F103" s="25">
        <v>23.1</v>
      </c>
      <c r="G103" s="59">
        <v>2.5</v>
      </c>
      <c r="H103" s="16"/>
    </row>
    <row r="104" spans="1:10" ht="21.75" customHeight="1">
      <c r="A104" s="66" t="s">
        <v>0</v>
      </c>
      <c r="B104" s="29"/>
      <c r="C104" s="27">
        <v>235.1</v>
      </c>
      <c r="D104" s="27" t="s">
        <v>145</v>
      </c>
      <c r="E104" s="27">
        <v>94.4</v>
      </c>
      <c r="F104" s="27">
        <v>35.9</v>
      </c>
      <c r="G104" s="27">
        <v>3.6021100099999996</v>
      </c>
      <c r="H104" s="16"/>
    </row>
    <row r="105" spans="1:10" ht="21.75" customHeight="1">
      <c r="A105" s="63" t="s">
        <v>167</v>
      </c>
      <c r="B105" s="17"/>
      <c r="C105" s="18"/>
      <c r="D105" s="28"/>
      <c r="E105" s="28"/>
      <c r="F105" s="28"/>
      <c r="G105" s="19"/>
      <c r="H105" s="16"/>
    </row>
    <row r="106" spans="1:10" ht="21.75" customHeight="1">
      <c r="A106" s="64" t="s">
        <v>24</v>
      </c>
      <c r="B106" s="20" t="s">
        <v>25</v>
      </c>
      <c r="C106" s="21" t="s">
        <v>145</v>
      </c>
      <c r="D106" s="22">
        <v>25</v>
      </c>
      <c r="E106" s="22" t="s">
        <v>145</v>
      </c>
      <c r="F106" s="22" t="s">
        <v>145</v>
      </c>
      <c r="G106" s="25" t="s">
        <v>145</v>
      </c>
      <c r="H106" s="16"/>
    </row>
    <row r="107" spans="1:10" ht="21.75" customHeight="1">
      <c r="A107" s="65" t="s">
        <v>114</v>
      </c>
      <c r="B107" s="23" t="s">
        <v>27</v>
      </c>
      <c r="C107" s="24" t="s">
        <v>145</v>
      </c>
      <c r="D107" s="25">
        <v>11.200000000000001</v>
      </c>
      <c r="E107" s="25" t="s">
        <v>145</v>
      </c>
      <c r="F107" s="25" t="s">
        <v>145</v>
      </c>
      <c r="G107" s="59">
        <v>0.1</v>
      </c>
      <c r="H107" s="16"/>
    </row>
    <row r="108" spans="1:10" ht="21.75" customHeight="1">
      <c r="A108" s="65" t="s">
        <v>33</v>
      </c>
      <c r="B108" s="23" t="s">
        <v>34</v>
      </c>
      <c r="C108" s="24" t="s">
        <v>145</v>
      </c>
      <c r="D108" s="25">
        <v>20.299999999999997</v>
      </c>
      <c r="E108" s="25">
        <v>0.1</v>
      </c>
      <c r="F108" s="25">
        <v>0.2</v>
      </c>
      <c r="G108" s="59">
        <v>0.5</v>
      </c>
      <c r="H108" s="16"/>
    </row>
    <row r="109" spans="1:10" ht="21.75" customHeight="1">
      <c r="A109" s="65" t="s">
        <v>20</v>
      </c>
      <c r="B109" s="23" t="s">
        <v>21</v>
      </c>
      <c r="C109" s="24" t="s">
        <v>145</v>
      </c>
      <c r="D109" s="25">
        <v>59</v>
      </c>
      <c r="E109" s="25" t="s">
        <v>145</v>
      </c>
      <c r="F109" s="25" t="s">
        <v>145</v>
      </c>
      <c r="G109" s="59">
        <v>0.5</v>
      </c>
      <c r="H109" s="16"/>
    </row>
    <row r="110" spans="1:10" ht="21.75" customHeight="1">
      <c r="A110" s="65" t="s">
        <v>51</v>
      </c>
      <c r="B110" s="23" t="s">
        <v>52</v>
      </c>
      <c r="C110" s="24" t="s">
        <v>145</v>
      </c>
      <c r="D110" s="25">
        <v>9.9</v>
      </c>
      <c r="E110" s="25" t="s">
        <v>145</v>
      </c>
      <c r="F110" s="25" t="s">
        <v>145</v>
      </c>
      <c r="G110" s="25" t="s">
        <v>145</v>
      </c>
      <c r="H110" s="16"/>
    </row>
    <row r="111" spans="1:10" ht="21.75" customHeight="1">
      <c r="A111" s="65" t="s">
        <v>158</v>
      </c>
      <c r="B111" s="23" t="s">
        <v>39</v>
      </c>
      <c r="C111" s="24" t="s">
        <v>145</v>
      </c>
      <c r="D111" s="25">
        <v>13.6</v>
      </c>
      <c r="E111" s="25" t="s">
        <v>145</v>
      </c>
      <c r="F111" s="25" t="s">
        <v>145</v>
      </c>
      <c r="G111" s="25" t="s">
        <v>145</v>
      </c>
      <c r="H111" s="16"/>
    </row>
    <row r="112" spans="1:10" ht="21.75" customHeight="1">
      <c r="A112" s="65" t="s">
        <v>54</v>
      </c>
      <c r="B112" s="23" t="s">
        <v>88</v>
      </c>
      <c r="C112" s="24" t="s">
        <v>145</v>
      </c>
      <c r="D112" s="25">
        <v>27.700000000000003</v>
      </c>
      <c r="E112" s="25" t="s">
        <v>145</v>
      </c>
      <c r="F112" s="25" t="s">
        <v>145</v>
      </c>
      <c r="G112" s="59">
        <v>0.2</v>
      </c>
      <c r="H112" s="16"/>
    </row>
    <row r="113" spans="1:8" ht="21.75" customHeight="1">
      <c r="A113" s="65" t="s">
        <v>55</v>
      </c>
      <c r="B113" s="23" t="s">
        <v>56</v>
      </c>
      <c r="C113" s="24" t="s">
        <v>145</v>
      </c>
      <c r="D113" s="25">
        <v>10.6</v>
      </c>
      <c r="E113" s="25">
        <v>4.2</v>
      </c>
      <c r="F113" s="25">
        <v>9.1999999999999993</v>
      </c>
      <c r="G113" s="59">
        <v>5</v>
      </c>
      <c r="H113" s="16"/>
    </row>
    <row r="114" spans="1:8" ht="21.75" customHeight="1">
      <c r="A114" s="65" t="s">
        <v>57</v>
      </c>
      <c r="B114" s="23" t="s">
        <v>58</v>
      </c>
      <c r="C114" s="24" t="s">
        <v>145</v>
      </c>
      <c r="D114" s="25">
        <v>3.2</v>
      </c>
      <c r="E114" s="25" t="s">
        <v>145</v>
      </c>
      <c r="F114" s="25" t="s">
        <v>145</v>
      </c>
      <c r="G114" s="25" t="s">
        <v>145</v>
      </c>
      <c r="H114" s="16"/>
    </row>
    <row r="115" spans="1:8" ht="21.75" customHeight="1">
      <c r="A115" s="65" t="s">
        <v>32</v>
      </c>
      <c r="B115" s="23" t="s">
        <v>85</v>
      </c>
      <c r="C115" s="24" t="s">
        <v>145</v>
      </c>
      <c r="D115" s="25">
        <v>16.7</v>
      </c>
      <c r="E115" s="25">
        <v>0.1</v>
      </c>
      <c r="F115" s="25">
        <v>0.2</v>
      </c>
      <c r="G115" s="59">
        <v>0.7</v>
      </c>
      <c r="H115" s="16"/>
    </row>
    <row r="116" spans="1:8" ht="21.75" customHeight="1">
      <c r="A116" s="65" t="s">
        <v>152</v>
      </c>
      <c r="B116" s="23" t="s">
        <v>38</v>
      </c>
      <c r="C116" s="24" t="s">
        <v>145</v>
      </c>
      <c r="D116" s="25">
        <v>15.3</v>
      </c>
      <c r="E116" s="25">
        <v>0.1</v>
      </c>
      <c r="F116" s="25">
        <v>0.2</v>
      </c>
      <c r="G116" s="59">
        <v>2.5</v>
      </c>
      <c r="H116" s="16"/>
    </row>
    <row r="117" spans="1:8" ht="21.75" customHeight="1">
      <c r="A117" s="66" t="s">
        <v>0</v>
      </c>
      <c r="B117" s="29"/>
      <c r="C117" s="27">
        <v>230.9</v>
      </c>
      <c r="D117" s="27">
        <v>212.5</v>
      </c>
      <c r="E117" s="27">
        <v>4.5</v>
      </c>
      <c r="F117" s="27">
        <v>9.9</v>
      </c>
      <c r="G117" s="27">
        <v>9.4814669400000007</v>
      </c>
      <c r="H117" s="16"/>
    </row>
    <row r="118" spans="1:8" ht="21.75" customHeight="1">
      <c r="A118" s="63" t="s">
        <v>168</v>
      </c>
      <c r="B118" s="17"/>
      <c r="C118" s="18"/>
      <c r="D118" s="28"/>
      <c r="E118" s="28"/>
      <c r="F118" s="28"/>
      <c r="G118" s="19"/>
      <c r="H118" s="16"/>
    </row>
    <row r="119" spans="1:8" ht="21.75" customHeight="1">
      <c r="A119" s="64" t="s">
        <v>152</v>
      </c>
      <c r="B119" s="20" t="s">
        <v>38</v>
      </c>
      <c r="C119" s="21" t="s">
        <v>145</v>
      </c>
      <c r="D119" s="22">
        <v>39.700000000000003</v>
      </c>
      <c r="E119" s="22">
        <v>26.4</v>
      </c>
      <c r="F119" s="22">
        <v>38.6</v>
      </c>
      <c r="G119" s="58">
        <v>37.799999999999997</v>
      </c>
      <c r="H119" s="16"/>
    </row>
    <row r="120" spans="1:8" ht="21.75" customHeight="1">
      <c r="A120" s="65" t="s">
        <v>72</v>
      </c>
      <c r="B120" s="23" t="s">
        <v>73</v>
      </c>
      <c r="C120" s="24" t="s">
        <v>145</v>
      </c>
      <c r="D120" s="25">
        <v>25.5</v>
      </c>
      <c r="E120" s="25">
        <v>0.8</v>
      </c>
      <c r="F120" s="25">
        <v>1.2</v>
      </c>
      <c r="G120" s="59">
        <v>0.8</v>
      </c>
      <c r="H120" s="16"/>
    </row>
    <row r="121" spans="1:8" ht="21.75" customHeight="1">
      <c r="A121" s="65" t="s">
        <v>59</v>
      </c>
      <c r="B121" s="23" t="s">
        <v>60</v>
      </c>
      <c r="C121" s="24" t="s">
        <v>145</v>
      </c>
      <c r="D121" s="25" t="s">
        <v>145</v>
      </c>
      <c r="E121" s="25" t="s">
        <v>145</v>
      </c>
      <c r="F121" s="25" t="s">
        <v>145</v>
      </c>
      <c r="G121" s="61" t="s">
        <v>145</v>
      </c>
      <c r="H121" s="16"/>
    </row>
    <row r="122" spans="1:8" ht="21.75" customHeight="1">
      <c r="A122" s="66" t="s">
        <v>0</v>
      </c>
      <c r="B122" s="33"/>
      <c r="C122" s="27">
        <v>220.5</v>
      </c>
      <c r="D122" s="27">
        <v>65.2</v>
      </c>
      <c r="E122" s="27">
        <v>27.2</v>
      </c>
      <c r="F122" s="27">
        <v>39.799999999999997</v>
      </c>
      <c r="G122" s="27">
        <v>38.620215330000029</v>
      </c>
      <c r="H122" s="16"/>
    </row>
    <row r="123" spans="1:8" ht="21.75" customHeight="1">
      <c r="A123" s="63" t="s">
        <v>129</v>
      </c>
      <c r="B123" s="17"/>
      <c r="C123" s="18"/>
      <c r="D123" s="28"/>
      <c r="E123" s="28"/>
      <c r="F123" s="28"/>
      <c r="G123" s="19"/>
      <c r="H123" s="16"/>
    </row>
    <row r="124" spans="1:8" ht="21.75" customHeight="1">
      <c r="A124" s="67" t="s">
        <v>55</v>
      </c>
      <c r="B124" s="30" t="s">
        <v>56</v>
      </c>
      <c r="C124" s="31">
        <v>218.9</v>
      </c>
      <c r="D124" s="31">
        <v>11.8</v>
      </c>
      <c r="E124" s="31">
        <v>68.599999999999994</v>
      </c>
      <c r="F124" s="31">
        <v>55.8</v>
      </c>
      <c r="G124" s="32">
        <v>54.843768650000001</v>
      </c>
      <c r="H124" s="16"/>
    </row>
    <row r="125" spans="1:8" ht="21.75" customHeight="1">
      <c r="A125" s="63" t="s">
        <v>169</v>
      </c>
      <c r="B125" s="17"/>
      <c r="C125" s="18"/>
      <c r="D125" s="28"/>
      <c r="E125" s="28"/>
      <c r="F125" s="28"/>
      <c r="G125" s="19"/>
      <c r="H125" s="16"/>
    </row>
    <row r="126" spans="1:8" ht="21.75" customHeight="1">
      <c r="A126" s="64" t="s">
        <v>2</v>
      </c>
      <c r="B126" s="20" t="s">
        <v>23</v>
      </c>
      <c r="C126" s="21" t="s">
        <v>145</v>
      </c>
      <c r="D126" s="22">
        <v>7</v>
      </c>
      <c r="E126" s="22">
        <v>11.2</v>
      </c>
      <c r="F126" s="22">
        <v>11</v>
      </c>
      <c r="G126" s="58">
        <v>9.9</v>
      </c>
      <c r="H126" s="16"/>
    </row>
    <row r="127" spans="1:8" ht="21.75" customHeight="1">
      <c r="A127" s="65" t="s">
        <v>1</v>
      </c>
      <c r="B127" s="23" t="s">
        <v>88</v>
      </c>
      <c r="C127" s="24" t="s">
        <v>145</v>
      </c>
      <c r="D127" s="25">
        <v>8.3000000000000007</v>
      </c>
      <c r="E127" s="25">
        <v>10.1</v>
      </c>
      <c r="F127" s="25">
        <v>9.9</v>
      </c>
      <c r="G127" s="59">
        <v>8.1999999999999993</v>
      </c>
      <c r="H127" s="16"/>
    </row>
    <row r="128" spans="1:8" ht="21.75" customHeight="1">
      <c r="A128" s="65" t="s">
        <v>111</v>
      </c>
      <c r="B128" s="23" t="s">
        <v>75</v>
      </c>
      <c r="C128" s="24" t="s">
        <v>145</v>
      </c>
      <c r="D128" s="25">
        <v>16.8</v>
      </c>
      <c r="E128" s="25">
        <v>0.7</v>
      </c>
      <c r="F128" s="25">
        <v>0.7</v>
      </c>
      <c r="G128" s="59">
        <v>0.5</v>
      </c>
      <c r="H128" s="16"/>
    </row>
    <row r="129" spans="1:8" ht="21.75" customHeight="1">
      <c r="A129" s="65" t="s">
        <v>130</v>
      </c>
      <c r="B129" s="23" t="s">
        <v>64</v>
      </c>
      <c r="C129" s="24" t="s">
        <v>145</v>
      </c>
      <c r="D129" s="25">
        <v>25.900000000000002</v>
      </c>
      <c r="E129" s="25">
        <v>14.7</v>
      </c>
      <c r="F129" s="25">
        <v>14.5</v>
      </c>
      <c r="G129" s="59">
        <v>12</v>
      </c>
      <c r="H129" s="16"/>
    </row>
    <row r="130" spans="1:8" ht="21.75" customHeight="1">
      <c r="A130" s="65" t="s">
        <v>63</v>
      </c>
      <c r="B130" s="23" t="s">
        <v>64</v>
      </c>
      <c r="C130" s="24" t="s">
        <v>145</v>
      </c>
      <c r="D130" s="34" t="s">
        <v>145</v>
      </c>
      <c r="E130" s="25" t="s">
        <v>145</v>
      </c>
      <c r="F130" s="25" t="s">
        <v>145</v>
      </c>
      <c r="G130" s="59">
        <v>0</v>
      </c>
      <c r="H130" s="16"/>
    </row>
    <row r="131" spans="1:8" ht="21.75" customHeight="1">
      <c r="A131" s="65" t="s">
        <v>66</v>
      </c>
      <c r="B131" s="23" t="s">
        <v>47</v>
      </c>
      <c r="C131" s="24" t="s">
        <v>145</v>
      </c>
      <c r="D131" s="25">
        <v>7.1</v>
      </c>
      <c r="E131" s="25">
        <v>0.8</v>
      </c>
      <c r="F131" s="25">
        <v>0.8</v>
      </c>
      <c r="G131" s="59">
        <v>0.6</v>
      </c>
      <c r="H131" s="16"/>
    </row>
    <row r="132" spans="1:8" ht="21.75" customHeight="1">
      <c r="A132" s="65" t="s">
        <v>50</v>
      </c>
      <c r="B132" s="23" t="s">
        <v>46</v>
      </c>
      <c r="C132" s="24" t="s">
        <v>145</v>
      </c>
      <c r="D132" s="25">
        <v>4.0999999999999996</v>
      </c>
      <c r="E132" s="25">
        <v>0.9</v>
      </c>
      <c r="F132" s="25">
        <v>0.9</v>
      </c>
      <c r="G132" s="59">
        <v>0.9</v>
      </c>
      <c r="H132" s="16"/>
    </row>
    <row r="133" spans="1:8" ht="21.75" customHeight="1">
      <c r="A133" s="65" t="s">
        <v>74</v>
      </c>
      <c r="B133" s="23" t="s">
        <v>34</v>
      </c>
      <c r="C133" s="24" t="s">
        <v>145</v>
      </c>
      <c r="D133" s="25">
        <v>11.899999999999999</v>
      </c>
      <c r="E133" s="25">
        <v>2.4</v>
      </c>
      <c r="F133" s="25">
        <v>2.4</v>
      </c>
      <c r="G133" s="59">
        <v>1.3</v>
      </c>
      <c r="H133" s="16"/>
    </row>
    <row r="134" spans="1:8" ht="21.75" customHeight="1">
      <c r="A134" s="65" t="s">
        <v>11</v>
      </c>
      <c r="B134" s="23" t="s">
        <v>40</v>
      </c>
      <c r="C134" s="24" t="s">
        <v>145</v>
      </c>
      <c r="D134" s="25">
        <v>3.4</v>
      </c>
      <c r="E134" s="25">
        <v>10.8</v>
      </c>
      <c r="F134" s="25">
        <v>10.6</v>
      </c>
      <c r="G134" s="59">
        <v>11.9</v>
      </c>
      <c r="H134" s="16"/>
    </row>
    <row r="135" spans="1:8" ht="21.75" customHeight="1">
      <c r="A135" s="65" t="s">
        <v>6</v>
      </c>
      <c r="B135" s="23" t="s">
        <v>28</v>
      </c>
      <c r="C135" s="24" t="s">
        <v>145</v>
      </c>
      <c r="D135" s="25">
        <v>2</v>
      </c>
      <c r="E135" s="25">
        <v>5.5</v>
      </c>
      <c r="F135" s="25">
        <v>5.4</v>
      </c>
      <c r="G135" s="59">
        <v>7.9</v>
      </c>
      <c r="H135" s="16"/>
    </row>
    <row r="136" spans="1:8" ht="21.75" customHeight="1">
      <c r="A136" s="65" t="s">
        <v>48</v>
      </c>
      <c r="B136" s="23" t="s">
        <v>49</v>
      </c>
      <c r="C136" s="24" t="s">
        <v>145</v>
      </c>
      <c r="D136" s="25">
        <v>14.6</v>
      </c>
      <c r="E136" s="25">
        <v>2.4</v>
      </c>
      <c r="F136" s="25">
        <v>2.4</v>
      </c>
      <c r="G136" s="59">
        <v>2.6</v>
      </c>
      <c r="H136" s="16"/>
    </row>
    <row r="137" spans="1:8" ht="21.75" customHeight="1">
      <c r="A137" s="65" t="s">
        <v>35</v>
      </c>
      <c r="B137" s="23" t="s">
        <v>26</v>
      </c>
      <c r="C137" s="24" t="s">
        <v>145</v>
      </c>
      <c r="D137" s="25">
        <v>3.8</v>
      </c>
      <c r="E137" s="25">
        <v>8.6999999999999993</v>
      </c>
      <c r="F137" s="25">
        <v>8.6</v>
      </c>
      <c r="G137" s="59">
        <v>8</v>
      </c>
      <c r="H137" s="16"/>
    </row>
    <row r="138" spans="1:8" ht="21.75" customHeight="1">
      <c r="A138" s="65" t="s">
        <v>68</v>
      </c>
      <c r="B138" s="23" t="s">
        <v>37</v>
      </c>
      <c r="C138" s="24" t="s">
        <v>145</v>
      </c>
      <c r="D138" s="25">
        <v>3.9000000000000004</v>
      </c>
      <c r="E138" s="25">
        <v>1.4</v>
      </c>
      <c r="F138" s="25">
        <v>1.4</v>
      </c>
      <c r="G138" s="59">
        <v>1.9</v>
      </c>
      <c r="H138" s="16"/>
    </row>
    <row r="139" spans="1:8" ht="21.75" customHeight="1">
      <c r="A139" s="66" t="s">
        <v>0</v>
      </c>
      <c r="B139" s="29"/>
      <c r="C139" s="27">
        <v>212.5</v>
      </c>
      <c r="D139" s="27">
        <v>108.8</v>
      </c>
      <c r="E139" s="27">
        <v>69.599999999999994</v>
      </c>
      <c r="F139" s="27">
        <v>68.5</v>
      </c>
      <c r="G139" s="27">
        <v>65.738088519999991</v>
      </c>
      <c r="H139" s="16"/>
    </row>
    <row r="140" spans="1:8" ht="21.75" customHeight="1">
      <c r="A140" s="63" t="s">
        <v>170</v>
      </c>
      <c r="B140" s="17"/>
      <c r="C140" s="18"/>
      <c r="D140" s="28"/>
      <c r="E140" s="28"/>
      <c r="F140" s="28"/>
      <c r="G140" s="19"/>
      <c r="H140" s="16"/>
    </row>
    <row r="141" spans="1:8" ht="21.75" customHeight="1">
      <c r="A141" s="64" t="s">
        <v>65</v>
      </c>
      <c r="B141" s="20" t="s">
        <v>26</v>
      </c>
      <c r="C141" s="21" t="s">
        <v>145</v>
      </c>
      <c r="D141" s="22" t="s">
        <v>145</v>
      </c>
      <c r="E141" s="22" t="s">
        <v>145</v>
      </c>
      <c r="F141" s="22" t="s">
        <v>145</v>
      </c>
      <c r="G141" s="59">
        <v>3.9</v>
      </c>
      <c r="H141" s="16"/>
    </row>
    <row r="142" spans="1:8" ht="21.75" customHeight="1">
      <c r="A142" s="65" t="s">
        <v>50</v>
      </c>
      <c r="B142" s="23" t="s">
        <v>46</v>
      </c>
      <c r="C142" s="24" t="s">
        <v>145</v>
      </c>
      <c r="D142" s="25" t="s">
        <v>145</v>
      </c>
      <c r="E142" s="25" t="s">
        <v>145</v>
      </c>
      <c r="F142" s="25" t="s">
        <v>145</v>
      </c>
      <c r="G142" s="25" t="s">
        <v>145</v>
      </c>
      <c r="H142" s="16"/>
    </row>
    <row r="143" spans="1:8" ht="21.75" customHeight="1">
      <c r="A143" s="65" t="s">
        <v>71</v>
      </c>
      <c r="B143" s="23" t="s">
        <v>28</v>
      </c>
      <c r="C143" s="24" t="s">
        <v>145</v>
      </c>
      <c r="D143" s="25" t="s">
        <v>145</v>
      </c>
      <c r="E143" s="25">
        <v>0.8</v>
      </c>
      <c r="F143" s="25">
        <v>3</v>
      </c>
      <c r="G143" s="59">
        <v>3.1</v>
      </c>
      <c r="H143" s="16"/>
    </row>
    <row r="144" spans="1:8" ht="21.75" customHeight="1">
      <c r="A144" s="65" t="s">
        <v>120</v>
      </c>
      <c r="B144" s="23" t="s">
        <v>89</v>
      </c>
      <c r="C144" s="24" t="s">
        <v>145</v>
      </c>
      <c r="D144" s="25" t="s">
        <v>145</v>
      </c>
      <c r="E144" s="25">
        <v>0.1</v>
      </c>
      <c r="F144" s="25">
        <v>0.4</v>
      </c>
      <c r="G144" s="59">
        <v>0.7</v>
      </c>
      <c r="H144" s="16"/>
    </row>
    <row r="145" spans="1:8" ht="21.75" customHeight="1">
      <c r="A145" s="65" t="s">
        <v>123</v>
      </c>
      <c r="B145" s="23" t="s">
        <v>88</v>
      </c>
      <c r="C145" s="24" t="s">
        <v>145</v>
      </c>
      <c r="D145" s="25" t="s">
        <v>145</v>
      </c>
      <c r="E145" s="25" t="s">
        <v>145</v>
      </c>
      <c r="F145" s="25" t="s">
        <v>145</v>
      </c>
      <c r="G145" s="59">
        <v>3.8</v>
      </c>
      <c r="H145" s="16"/>
    </row>
    <row r="146" spans="1:8" ht="21.75" customHeight="1">
      <c r="A146" s="65" t="s">
        <v>48</v>
      </c>
      <c r="B146" s="23" t="s">
        <v>49</v>
      </c>
      <c r="C146" s="24" t="s">
        <v>145</v>
      </c>
      <c r="D146" s="25" t="s">
        <v>145</v>
      </c>
      <c r="E146" s="25">
        <v>0.2</v>
      </c>
      <c r="F146" s="25">
        <v>0.7</v>
      </c>
      <c r="G146" s="59">
        <v>1.1000000000000001</v>
      </c>
      <c r="H146" s="16"/>
    </row>
    <row r="147" spans="1:8" ht="21.75" customHeight="1">
      <c r="A147" s="66" t="s">
        <v>0</v>
      </c>
      <c r="B147" s="29"/>
      <c r="C147" s="27">
        <v>183.3</v>
      </c>
      <c r="D147" s="27" t="s">
        <v>145</v>
      </c>
      <c r="E147" s="27">
        <v>1.1000000000000001</v>
      </c>
      <c r="F147" s="27">
        <v>4.0999999999999996</v>
      </c>
      <c r="G147" s="27">
        <v>12.604517479999998</v>
      </c>
      <c r="H147" s="16"/>
    </row>
    <row r="148" spans="1:8" ht="21.75" customHeight="1">
      <c r="A148" s="63" t="s">
        <v>171</v>
      </c>
      <c r="B148" s="17"/>
      <c r="C148" s="18"/>
      <c r="D148" s="28"/>
      <c r="E148" s="28"/>
      <c r="F148" s="28"/>
      <c r="G148" s="19"/>
      <c r="H148" s="16"/>
    </row>
    <row r="149" spans="1:8" ht="21.75" customHeight="1">
      <c r="A149" s="64" t="s">
        <v>43</v>
      </c>
      <c r="B149" s="20" t="s">
        <v>44</v>
      </c>
      <c r="C149" s="21" t="s">
        <v>145</v>
      </c>
      <c r="D149" s="22">
        <v>76</v>
      </c>
      <c r="E149" s="22">
        <v>14.4</v>
      </c>
      <c r="F149" s="22">
        <v>13.9</v>
      </c>
      <c r="G149" s="58">
        <v>16.600000000000001</v>
      </c>
      <c r="H149" s="16"/>
    </row>
    <row r="150" spans="1:8" ht="21.75" customHeight="1">
      <c r="A150" s="65" t="s">
        <v>76</v>
      </c>
      <c r="B150" s="23" t="s">
        <v>37</v>
      </c>
      <c r="C150" s="24" t="s">
        <v>145</v>
      </c>
      <c r="D150" s="25" t="s">
        <v>145</v>
      </c>
      <c r="E150" s="25">
        <v>1.9</v>
      </c>
      <c r="F150" s="25">
        <v>1.8</v>
      </c>
      <c r="G150" s="59">
        <v>1.8</v>
      </c>
      <c r="H150" s="16"/>
    </row>
    <row r="151" spans="1:8" ht="21.75" customHeight="1">
      <c r="A151" s="65" t="s">
        <v>11</v>
      </c>
      <c r="B151" s="23" t="s">
        <v>40</v>
      </c>
      <c r="C151" s="24" t="s">
        <v>145</v>
      </c>
      <c r="D151" s="25">
        <v>30.7</v>
      </c>
      <c r="E151" s="25">
        <v>11.8</v>
      </c>
      <c r="F151" s="25">
        <v>11.4</v>
      </c>
      <c r="G151" s="59">
        <v>11.2</v>
      </c>
      <c r="H151" s="16"/>
    </row>
    <row r="152" spans="1:8" ht="21.75" customHeight="1">
      <c r="A152" s="66" t="s">
        <v>0</v>
      </c>
      <c r="B152" s="29"/>
      <c r="C152" s="27">
        <v>149</v>
      </c>
      <c r="D152" s="27">
        <v>106.7</v>
      </c>
      <c r="E152" s="27">
        <v>28.1</v>
      </c>
      <c r="F152" s="27">
        <v>27.2</v>
      </c>
      <c r="G152" s="27">
        <v>29.572441260000002</v>
      </c>
      <c r="H152" s="16"/>
    </row>
    <row r="153" spans="1:8" ht="21.75" customHeight="1">
      <c r="A153" s="63" t="s">
        <v>131</v>
      </c>
      <c r="B153" s="17"/>
      <c r="C153" s="18"/>
      <c r="D153" s="28"/>
      <c r="E153" s="28"/>
      <c r="F153" s="28"/>
      <c r="G153" s="19"/>
      <c r="H153" s="16"/>
    </row>
    <row r="154" spans="1:8" ht="21.75" customHeight="1">
      <c r="A154" s="67" t="s">
        <v>86</v>
      </c>
      <c r="B154" s="30" t="s">
        <v>87</v>
      </c>
      <c r="C154" s="31">
        <v>135.4</v>
      </c>
      <c r="D154" s="31">
        <v>10.7</v>
      </c>
      <c r="E154" s="31">
        <v>64.599999999999994</v>
      </c>
      <c r="F154" s="31">
        <v>70.7</v>
      </c>
      <c r="G154" s="32">
        <v>79.768054699999993</v>
      </c>
      <c r="H154" s="16"/>
    </row>
    <row r="155" spans="1:8" ht="21.75" customHeight="1">
      <c r="A155" s="63" t="s">
        <v>132</v>
      </c>
      <c r="B155" s="17"/>
      <c r="C155" s="18"/>
      <c r="D155" s="28"/>
      <c r="E155" s="28"/>
      <c r="F155" s="28"/>
      <c r="G155" s="19"/>
      <c r="H155" s="16"/>
    </row>
    <row r="156" spans="1:8" ht="21.75" customHeight="1">
      <c r="A156" s="67" t="s">
        <v>172</v>
      </c>
      <c r="B156" s="30" t="s">
        <v>92</v>
      </c>
      <c r="C156" s="31">
        <v>131.5</v>
      </c>
      <c r="D156" s="31">
        <v>0.7</v>
      </c>
      <c r="E156" s="31">
        <v>64.3</v>
      </c>
      <c r="F156" s="31">
        <v>76.599999999999994</v>
      </c>
      <c r="G156" s="32">
        <v>57.382387379999997</v>
      </c>
      <c r="H156" s="16"/>
    </row>
    <row r="157" spans="1:8" ht="21.75" customHeight="1">
      <c r="A157" s="63" t="s">
        <v>122</v>
      </c>
      <c r="B157" s="17"/>
      <c r="C157" s="18"/>
      <c r="D157" s="28"/>
      <c r="E157" s="28"/>
      <c r="F157" s="28"/>
      <c r="G157" s="19"/>
      <c r="H157" s="16"/>
    </row>
    <row r="158" spans="1:8" ht="21.75" customHeight="1">
      <c r="A158" s="67" t="s">
        <v>121</v>
      </c>
      <c r="B158" s="30" t="s">
        <v>112</v>
      </c>
      <c r="C158" s="31">
        <v>95.5</v>
      </c>
      <c r="D158" s="31">
        <v>11.4</v>
      </c>
      <c r="E158" s="31">
        <v>49.6</v>
      </c>
      <c r="F158" s="31">
        <v>48.1</v>
      </c>
      <c r="G158" s="32">
        <v>58.273274520000001</v>
      </c>
      <c r="H158" s="16"/>
    </row>
    <row r="159" spans="1:8" ht="21.75" customHeight="1">
      <c r="A159" s="63" t="s">
        <v>173</v>
      </c>
      <c r="B159" s="17"/>
      <c r="C159" s="18"/>
      <c r="D159" s="28"/>
      <c r="E159" s="28"/>
      <c r="F159" s="28"/>
      <c r="G159" s="19"/>
      <c r="H159" s="16"/>
    </row>
    <row r="160" spans="1:8" ht="21.75" customHeight="1">
      <c r="A160" s="64" t="s">
        <v>35</v>
      </c>
      <c r="B160" s="20" t="s">
        <v>26</v>
      </c>
      <c r="C160" s="21" t="s">
        <v>145</v>
      </c>
      <c r="D160" s="22" t="s">
        <v>145</v>
      </c>
      <c r="E160" s="22">
        <v>8</v>
      </c>
      <c r="F160" s="22">
        <v>6</v>
      </c>
      <c r="G160" s="58">
        <v>0.3</v>
      </c>
      <c r="H160" s="16"/>
    </row>
    <row r="161" spans="1:8" ht="21.75" customHeight="1">
      <c r="A161" s="65" t="s">
        <v>61</v>
      </c>
      <c r="B161" s="23" t="s">
        <v>62</v>
      </c>
      <c r="C161" s="24" t="s">
        <v>145</v>
      </c>
      <c r="D161" s="25">
        <v>15.2</v>
      </c>
      <c r="E161" s="25" t="s">
        <v>145</v>
      </c>
      <c r="F161" s="25" t="s">
        <v>145</v>
      </c>
      <c r="G161" s="59">
        <v>0</v>
      </c>
      <c r="H161" s="16"/>
    </row>
    <row r="162" spans="1:8" ht="21.75" customHeight="1">
      <c r="A162" s="65" t="s">
        <v>18</v>
      </c>
      <c r="B162" s="23" t="s">
        <v>19</v>
      </c>
      <c r="C162" s="24" t="s">
        <v>145</v>
      </c>
      <c r="D162" s="25">
        <v>47.599999999999994</v>
      </c>
      <c r="E162" s="25" t="s">
        <v>145</v>
      </c>
      <c r="F162" s="25" t="s">
        <v>145</v>
      </c>
      <c r="G162" s="59">
        <v>0</v>
      </c>
      <c r="H162" s="16"/>
    </row>
    <row r="163" spans="1:8" ht="21.75" customHeight="1">
      <c r="A163" s="66" t="s">
        <v>0</v>
      </c>
      <c r="B163" s="29"/>
      <c r="C163" s="27">
        <v>95.3</v>
      </c>
      <c r="D163" s="27">
        <v>63</v>
      </c>
      <c r="E163" s="27">
        <v>8</v>
      </c>
      <c r="F163" s="27">
        <v>6</v>
      </c>
      <c r="G163" s="27">
        <v>0.29999999999999993</v>
      </c>
      <c r="H163" s="16"/>
    </row>
    <row r="164" spans="1:8" ht="21.75" customHeight="1">
      <c r="A164" s="63" t="s">
        <v>84</v>
      </c>
      <c r="B164" s="17"/>
      <c r="C164" s="18"/>
      <c r="D164" s="28"/>
      <c r="E164" s="28"/>
      <c r="F164" s="28"/>
      <c r="G164" s="19"/>
      <c r="H164" s="16"/>
    </row>
    <row r="165" spans="1:8" ht="21.75" customHeight="1">
      <c r="A165" s="67" t="s">
        <v>63</v>
      </c>
      <c r="B165" s="30" t="s">
        <v>64</v>
      </c>
      <c r="C165" s="31">
        <v>75.400000000000006</v>
      </c>
      <c r="D165" s="31">
        <v>68.5</v>
      </c>
      <c r="E165" s="31">
        <v>3.6</v>
      </c>
      <c r="F165" s="31">
        <v>2.9</v>
      </c>
      <c r="G165" s="32">
        <v>2.7167301799999999</v>
      </c>
      <c r="H165" s="16"/>
    </row>
    <row r="166" spans="1:8" ht="21.75" customHeight="1">
      <c r="A166" s="63" t="s">
        <v>101</v>
      </c>
      <c r="B166" s="17"/>
      <c r="C166" s="18"/>
      <c r="D166" s="28"/>
      <c r="E166" s="28"/>
      <c r="F166" s="28"/>
      <c r="G166" s="19"/>
      <c r="H166" s="16"/>
    </row>
    <row r="167" spans="1:8" ht="21.75" customHeight="1">
      <c r="A167" s="67" t="s">
        <v>32</v>
      </c>
      <c r="B167" s="30" t="s">
        <v>85</v>
      </c>
      <c r="C167" s="31">
        <v>68.8</v>
      </c>
      <c r="D167" s="31">
        <v>24.9</v>
      </c>
      <c r="E167" s="31">
        <v>32.1</v>
      </c>
      <c r="F167" s="31">
        <v>35.299999999999997</v>
      </c>
      <c r="G167" s="32">
        <v>32.607529909999997</v>
      </c>
      <c r="H167" s="16"/>
    </row>
    <row r="168" spans="1:8" ht="21.75" customHeight="1">
      <c r="A168" s="63" t="s">
        <v>174</v>
      </c>
      <c r="B168" s="17"/>
      <c r="C168" s="18"/>
      <c r="D168" s="28"/>
      <c r="E168" s="28"/>
      <c r="F168" s="28"/>
      <c r="G168" s="19"/>
      <c r="H168" s="16"/>
    </row>
    <row r="169" spans="1:8" ht="21.75" customHeight="1">
      <c r="A169" s="64" t="s">
        <v>77</v>
      </c>
      <c r="B169" s="20" t="s">
        <v>46</v>
      </c>
      <c r="C169" s="21" t="s">
        <v>145</v>
      </c>
      <c r="D169" s="22">
        <v>39.200000000000003</v>
      </c>
      <c r="E169" s="22">
        <v>9.5</v>
      </c>
      <c r="F169" s="22">
        <v>5.9</v>
      </c>
      <c r="G169" s="58">
        <v>7</v>
      </c>
      <c r="H169" s="16"/>
    </row>
    <row r="170" spans="1:8" ht="21.75" customHeight="1">
      <c r="A170" s="65" t="s">
        <v>133</v>
      </c>
      <c r="B170" s="23" t="s">
        <v>134</v>
      </c>
      <c r="C170" s="24" t="s">
        <v>145</v>
      </c>
      <c r="D170" s="25" t="s">
        <v>145</v>
      </c>
      <c r="E170" s="25" t="s">
        <v>145</v>
      </c>
      <c r="F170" s="25" t="s">
        <v>145</v>
      </c>
      <c r="G170" s="59">
        <v>0.7</v>
      </c>
      <c r="H170" s="16"/>
    </row>
    <row r="171" spans="1:8" ht="21.75" customHeight="1">
      <c r="A171" s="65" t="s">
        <v>67</v>
      </c>
      <c r="B171" s="23" t="s">
        <v>62</v>
      </c>
      <c r="C171" s="24" t="s">
        <v>145</v>
      </c>
      <c r="D171" s="25" t="s">
        <v>145</v>
      </c>
      <c r="E171" s="25" t="s">
        <v>145</v>
      </c>
      <c r="F171" s="25" t="s">
        <v>145</v>
      </c>
      <c r="G171" s="59">
        <v>0</v>
      </c>
      <c r="H171" s="16"/>
    </row>
    <row r="172" spans="1:8" ht="21.75" customHeight="1">
      <c r="A172" s="66" t="s">
        <v>0</v>
      </c>
      <c r="B172" s="29"/>
      <c r="C172" s="27">
        <v>50.7</v>
      </c>
      <c r="D172" s="27">
        <v>39.200000000000003</v>
      </c>
      <c r="E172" s="27">
        <v>9.5</v>
      </c>
      <c r="F172" s="27">
        <v>5.9</v>
      </c>
      <c r="G172" s="27">
        <v>7.73701273</v>
      </c>
      <c r="H172" s="16"/>
    </row>
    <row r="173" spans="1:8" ht="21.75" customHeight="1">
      <c r="A173" s="63" t="s">
        <v>100</v>
      </c>
      <c r="B173" s="17"/>
      <c r="C173" s="18"/>
      <c r="D173" s="28"/>
      <c r="E173" s="28"/>
      <c r="F173" s="28"/>
      <c r="G173" s="19"/>
      <c r="H173" s="16"/>
    </row>
    <row r="174" spans="1:8" ht="21.75" customHeight="1">
      <c r="A174" s="67" t="s">
        <v>35</v>
      </c>
      <c r="B174" s="30" t="s">
        <v>26</v>
      </c>
      <c r="C174" s="31">
        <v>49.9</v>
      </c>
      <c r="D174" s="31">
        <v>16.899999999999999</v>
      </c>
      <c r="E174" s="31">
        <v>16.100000000000001</v>
      </c>
      <c r="F174" s="31">
        <v>19</v>
      </c>
      <c r="G174" s="32">
        <v>15.44825034</v>
      </c>
      <c r="H174" s="16"/>
    </row>
    <row r="175" spans="1:8" ht="21.75" customHeight="1">
      <c r="A175" s="63" t="s">
        <v>135</v>
      </c>
      <c r="B175" s="17"/>
      <c r="C175" s="18"/>
      <c r="D175" s="28"/>
      <c r="E175" s="28"/>
      <c r="F175" s="28"/>
      <c r="G175" s="19"/>
      <c r="H175" s="16"/>
    </row>
    <row r="176" spans="1:8" ht="21.75" customHeight="1">
      <c r="A176" s="68" t="s">
        <v>123</v>
      </c>
      <c r="B176" s="30" t="s">
        <v>88</v>
      </c>
      <c r="C176" s="31">
        <v>45.8</v>
      </c>
      <c r="D176" s="31" t="s">
        <v>145</v>
      </c>
      <c r="E176" s="38" t="s">
        <v>145</v>
      </c>
      <c r="F176" s="31">
        <v>1.4</v>
      </c>
      <c r="G176" s="32">
        <v>0</v>
      </c>
      <c r="H176" s="16"/>
    </row>
    <row r="177" spans="1:8" ht="21.75" customHeight="1">
      <c r="A177" s="63" t="s">
        <v>136</v>
      </c>
      <c r="B177" s="17"/>
      <c r="C177" s="18"/>
      <c r="D177" s="28"/>
      <c r="E177" s="28"/>
      <c r="F177" s="28"/>
      <c r="G177" s="19"/>
      <c r="H177" s="16"/>
    </row>
    <row r="178" spans="1:8" ht="21.75" customHeight="1">
      <c r="A178" s="67" t="s">
        <v>90</v>
      </c>
      <c r="B178" s="30" t="s">
        <v>21</v>
      </c>
      <c r="C178" s="31">
        <v>42.2</v>
      </c>
      <c r="D178" s="31" t="s">
        <v>145</v>
      </c>
      <c r="E178" s="31">
        <v>17.100000000000001</v>
      </c>
      <c r="F178" s="31">
        <v>23.7</v>
      </c>
      <c r="G178" s="32">
        <v>25.382848840000001</v>
      </c>
      <c r="H178" s="16"/>
    </row>
    <row r="179" spans="1:8" ht="21.75" customHeight="1">
      <c r="A179" s="63" t="s">
        <v>137</v>
      </c>
      <c r="B179" s="17"/>
      <c r="C179" s="18"/>
      <c r="D179" s="28"/>
      <c r="E179" s="28"/>
      <c r="F179" s="28"/>
      <c r="G179" s="19"/>
      <c r="H179" s="16"/>
    </row>
    <row r="180" spans="1:8" ht="21.75" customHeight="1">
      <c r="A180" s="67" t="s">
        <v>123</v>
      </c>
      <c r="B180" s="30" t="s">
        <v>88</v>
      </c>
      <c r="C180" s="31">
        <v>39.799999999999997</v>
      </c>
      <c r="D180" s="31" t="s">
        <v>145</v>
      </c>
      <c r="E180" s="31">
        <v>20.5</v>
      </c>
      <c r="F180" s="31">
        <v>5</v>
      </c>
      <c r="G180" s="32">
        <v>3.2993093099999999</v>
      </c>
      <c r="H180" s="16"/>
    </row>
    <row r="181" spans="1:8" ht="21.75" customHeight="1">
      <c r="A181" s="63" t="s">
        <v>138</v>
      </c>
      <c r="B181" s="17"/>
      <c r="C181" s="18"/>
      <c r="D181" s="28"/>
      <c r="E181" s="28"/>
      <c r="F181" s="28"/>
      <c r="G181" s="19"/>
      <c r="H181" s="16"/>
    </row>
    <row r="182" spans="1:8" ht="21.75" customHeight="1">
      <c r="A182" s="67" t="s">
        <v>121</v>
      </c>
      <c r="B182" s="30" t="s">
        <v>112</v>
      </c>
      <c r="C182" s="31">
        <v>31.6</v>
      </c>
      <c r="D182" s="31" t="s">
        <v>145</v>
      </c>
      <c r="E182" s="31">
        <v>9.6999999999999993</v>
      </c>
      <c r="F182" s="31">
        <v>6.2</v>
      </c>
      <c r="G182" s="32">
        <v>3.40927976</v>
      </c>
      <c r="H182" s="16"/>
    </row>
    <row r="183" spans="1:8" ht="21.75" customHeight="1">
      <c r="A183" s="63" t="s">
        <v>139</v>
      </c>
      <c r="B183" s="17"/>
      <c r="C183" s="18"/>
      <c r="D183" s="28"/>
      <c r="E183" s="28"/>
      <c r="F183" s="28"/>
      <c r="G183" s="19"/>
      <c r="H183" s="16"/>
    </row>
    <row r="184" spans="1:8" ht="21.75" customHeight="1">
      <c r="A184" s="67" t="s">
        <v>91</v>
      </c>
      <c r="B184" s="30" t="s">
        <v>40</v>
      </c>
      <c r="C184" s="31">
        <v>31.3</v>
      </c>
      <c r="D184" s="31" t="s">
        <v>145</v>
      </c>
      <c r="E184" s="31">
        <v>3.9</v>
      </c>
      <c r="F184" s="31">
        <v>3.1</v>
      </c>
      <c r="G184" s="32">
        <v>0.79024861999999996</v>
      </c>
      <c r="H184" s="16"/>
    </row>
    <row r="185" spans="1:8" ht="21.75" customHeight="1">
      <c r="A185" s="63" t="s">
        <v>175</v>
      </c>
      <c r="B185" s="17"/>
      <c r="C185" s="18"/>
      <c r="D185" s="28"/>
      <c r="E185" s="28"/>
      <c r="F185" s="28"/>
      <c r="G185" s="19"/>
      <c r="H185" s="16"/>
    </row>
    <row r="186" spans="1:8" ht="21.75" customHeight="1">
      <c r="A186" s="67" t="s">
        <v>118</v>
      </c>
      <c r="B186" s="30" t="s">
        <v>40</v>
      </c>
      <c r="C186" s="31">
        <v>29.6</v>
      </c>
      <c r="D186" s="31">
        <v>0.3</v>
      </c>
      <c r="E186" s="31">
        <v>14.7</v>
      </c>
      <c r="F186" s="31">
        <v>12.3</v>
      </c>
      <c r="G186" s="32">
        <v>12.91849515</v>
      </c>
      <c r="H186" s="16"/>
    </row>
    <row r="187" spans="1:8" ht="21.75" customHeight="1">
      <c r="A187" s="63" t="s">
        <v>140</v>
      </c>
      <c r="B187" s="17"/>
      <c r="C187" s="18"/>
      <c r="D187" s="28"/>
      <c r="E187" s="28"/>
      <c r="F187" s="28"/>
      <c r="G187" s="19"/>
      <c r="H187" s="16"/>
    </row>
    <row r="188" spans="1:8" ht="21.75" customHeight="1">
      <c r="A188" s="67" t="s">
        <v>66</v>
      </c>
      <c r="B188" s="30" t="s">
        <v>47</v>
      </c>
      <c r="C188" s="31">
        <v>29.5</v>
      </c>
      <c r="D188" s="31" t="s">
        <v>145</v>
      </c>
      <c r="E188" s="31">
        <v>12.6</v>
      </c>
      <c r="F188" s="31">
        <v>9.6999999999999993</v>
      </c>
      <c r="G188" s="32">
        <v>5.2792471900000004</v>
      </c>
      <c r="H188" s="16"/>
    </row>
    <row r="189" spans="1:8" ht="21.75" customHeight="1">
      <c r="A189" s="63" t="s">
        <v>176</v>
      </c>
      <c r="B189" s="17"/>
      <c r="C189" s="18"/>
      <c r="D189" s="28"/>
      <c r="E189" s="28"/>
      <c r="F189" s="28"/>
      <c r="G189" s="19"/>
      <c r="H189" s="16"/>
    </row>
    <row r="190" spans="1:8" ht="21.75" customHeight="1">
      <c r="A190" s="64" t="s">
        <v>50</v>
      </c>
      <c r="B190" s="20" t="s">
        <v>46</v>
      </c>
      <c r="C190" s="21" t="s">
        <v>145</v>
      </c>
      <c r="D190" s="22">
        <v>1.1000000000000001</v>
      </c>
      <c r="E190" s="22">
        <v>0.5</v>
      </c>
      <c r="F190" s="39" t="s">
        <v>145</v>
      </c>
      <c r="G190" s="58">
        <v>0.4</v>
      </c>
      <c r="H190" s="16"/>
    </row>
    <row r="191" spans="1:8" ht="21.75" customHeight="1">
      <c r="A191" s="65" t="s">
        <v>32</v>
      </c>
      <c r="B191" s="23" t="s">
        <v>141</v>
      </c>
      <c r="C191" s="24" t="s">
        <v>145</v>
      </c>
      <c r="D191" s="25">
        <v>0.6</v>
      </c>
      <c r="E191" s="25" t="s">
        <v>145</v>
      </c>
      <c r="F191" s="40" t="s">
        <v>145</v>
      </c>
      <c r="G191" s="40" t="s">
        <v>145</v>
      </c>
      <c r="H191" s="16"/>
    </row>
    <row r="192" spans="1:8" ht="21.75" customHeight="1">
      <c r="A192" s="65" t="s">
        <v>65</v>
      </c>
      <c r="B192" s="23" t="s">
        <v>26</v>
      </c>
      <c r="C192" s="24" t="s">
        <v>145</v>
      </c>
      <c r="D192" s="25">
        <v>3.8000000000000003</v>
      </c>
      <c r="E192" s="25">
        <v>0.9</v>
      </c>
      <c r="F192" s="40" t="s">
        <v>145</v>
      </c>
      <c r="G192" s="58">
        <v>0.2</v>
      </c>
      <c r="H192" s="16"/>
    </row>
    <row r="193" spans="1:8" ht="21.75" customHeight="1">
      <c r="A193" s="65" t="s">
        <v>1</v>
      </c>
      <c r="B193" s="23" t="s">
        <v>88</v>
      </c>
      <c r="C193" s="24" t="s">
        <v>145</v>
      </c>
      <c r="D193" s="25">
        <v>3.7</v>
      </c>
      <c r="E193" s="25">
        <v>0.4</v>
      </c>
      <c r="F193" s="40" t="s">
        <v>145</v>
      </c>
      <c r="G193" s="58">
        <v>0.5</v>
      </c>
      <c r="H193" s="16"/>
    </row>
    <row r="194" spans="1:8" ht="21.75" customHeight="1">
      <c r="A194" s="65" t="s">
        <v>90</v>
      </c>
      <c r="B194" s="23" t="s">
        <v>21</v>
      </c>
      <c r="C194" s="24" t="s">
        <v>145</v>
      </c>
      <c r="D194" s="25">
        <v>3.6</v>
      </c>
      <c r="E194" s="25">
        <v>1.1000000000000001</v>
      </c>
      <c r="F194" s="40" t="s">
        <v>145</v>
      </c>
      <c r="G194" s="58">
        <v>0.3</v>
      </c>
      <c r="H194" s="16"/>
    </row>
    <row r="195" spans="1:8" ht="21.75" customHeight="1">
      <c r="A195" s="65" t="s">
        <v>98</v>
      </c>
      <c r="B195" s="23" t="s">
        <v>23</v>
      </c>
      <c r="C195" s="24" t="s">
        <v>145</v>
      </c>
      <c r="D195" s="25">
        <v>1.6</v>
      </c>
      <c r="E195" s="25">
        <v>0.3</v>
      </c>
      <c r="F195" s="40" t="s">
        <v>145</v>
      </c>
      <c r="G195" s="58">
        <v>0.3</v>
      </c>
      <c r="H195" s="16"/>
    </row>
    <row r="196" spans="1:8" ht="21.75" customHeight="1">
      <c r="A196" s="65" t="s">
        <v>99</v>
      </c>
      <c r="B196" s="23" t="s">
        <v>75</v>
      </c>
      <c r="C196" s="24" t="s">
        <v>145</v>
      </c>
      <c r="D196" s="25">
        <v>3</v>
      </c>
      <c r="E196" s="25">
        <v>0.5</v>
      </c>
      <c r="F196" s="40" t="s">
        <v>145</v>
      </c>
      <c r="G196" s="58">
        <v>0.2</v>
      </c>
      <c r="H196" s="16"/>
    </row>
    <row r="197" spans="1:8" ht="21.75" customHeight="1">
      <c r="A197" s="66" t="s">
        <v>102</v>
      </c>
      <c r="B197" s="41"/>
      <c r="C197" s="42">
        <v>24.3</v>
      </c>
      <c r="D197" s="42">
        <v>17.400000000000002</v>
      </c>
      <c r="E197" s="42">
        <v>3.7</v>
      </c>
      <c r="F197" s="42" t="s">
        <v>145</v>
      </c>
      <c r="G197" s="27">
        <v>1.9455813499999994</v>
      </c>
      <c r="H197" s="16"/>
    </row>
    <row r="198" spans="1:8" ht="21.75" customHeight="1">
      <c r="A198" s="63" t="s">
        <v>177</v>
      </c>
      <c r="B198" s="17"/>
      <c r="C198" s="18"/>
      <c r="D198" s="28"/>
      <c r="E198" s="28"/>
      <c r="F198" s="28"/>
      <c r="G198" s="19"/>
      <c r="H198" s="16"/>
    </row>
    <row r="199" spans="1:8" ht="21.75" customHeight="1">
      <c r="A199" s="68" t="s">
        <v>178</v>
      </c>
      <c r="B199" s="30" t="s">
        <v>142</v>
      </c>
      <c r="C199" s="31">
        <v>23.4</v>
      </c>
      <c r="D199" s="31" t="s">
        <v>145</v>
      </c>
      <c r="E199" s="38" t="s">
        <v>145</v>
      </c>
      <c r="F199" s="38" t="s">
        <v>145</v>
      </c>
      <c r="G199" s="32">
        <v>4.9971000000000002E-2</v>
      </c>
      <c r="H199" s="16"/>
    </row>
    <row r="200" spans="1:8" ht="21.75" customHeight="1">
      <c r="A200" s="63" t="s">
        <v>179</v>
      </c>
      <c r="B200" s="17"/>
      <c r="C200" s="18"/>
      <c r="D200" s="28"/>
      <c r="E200" s="28"/>
      <c r="F200" s="28"/>
      <c r="G200" s="19"/>
      <c r="H200" s="16"/>
    </row>
    <row r="201" spans="1:8" ht="21.75" customHeight="1">
      <c r="A201" s="64" t="s">
        <v>152</v>
      </c>
      <c r="B201" s="20" t="s">
        <v>38</v>
      </c>
      <c r="C201" s="21" t="s">
        <v>145</v>
      </c>
      <c r="D201" s="22">
        <v>0</v>
      </c>
      <c r="E201" s="22">
        <v>0.4</v>
      </c>
      <c r="F201" s="22">
        <v>0.5</v>
      </c>
      <c r="G201" s="58">
        <v>8.3000000000000004E-2</v>
      </c>
      <c r="H201" s="16"/>
    </row>
    <row r="202" spans="1:8" ht="21.75" customHeight="1">
      <c r="A202" s="65" t="s">
        <v>113</v>
      </c>
      <c r="B202" s="23" t="s">
        <v>37</v>
      </c>
      <c r="C202" s="24" t="s">
        <v>145</v>
      </c>
      <c r="D202" s="25">
        <v>0</v>
      </c>
      <c r="E202" s="25">
        <v>0.1</v>
      </c>
      <c r="F202" s="25">
        <v>0.1</v>
      </c>
      <c r="G202" s="58">
        <v>8.3000000000000004E-2</v>
      </c>
      <c r="H202" s="16"/>
    </row>
    <row r="203" spans="1:8" ht="21.75" customHeight="1">
      <c r="A203" s="65" t="s">
        <v>50</v>
      </c>
      <c r="B203" s="23" t="s">
        <v>46</v>
      </c>
      <c r="C203" s="24" t="s">
        <v>145</v>
      </c>
      <c r="D203" s="25">
        <v>0.2</v>
      </c>
      <c r="E203" s="25">
        <v>0.1</v>
      </c>
      <c r="F203" s="25">
        <v>0.1</v>
      </c>
      <c r="G203" s="58">
        <v>8.3000000000000004E-2</v>
      </c>
      <c r="H203" s="16"/>
    </row>
    <row r="204" spans="1:8" ht="21.75" customHeight="1">
      <c r="A204" s="65" t="s">
        <v>32</v>
      </c>
      <c r="B204" s="23" t="s">
        <v>85</v>
      </c>
      <c r="C204" s="24" t="s">
        <v>145</v>
      </c>
      <c r="D204" s="25">
        <v>0.1</v>
      </c>
      <c r="E204" s="25">
        <v>0.1</v>
      </c>
      <c r="F204" s="25">
        <v>0.1</v>
      </c>
      <c r="G204" s="58">
        <v>8.3000000000000004E-2</v>
      </c>
      <c r="H204" s="16"/>
    </row>
    <row r="205" spans="1:8" ht="21.75" customHeight="1">
      <c r="A205" s="65" t="s">
        <v>65</v>
      </c>
      <c r="B205" s="23" t="s">
        <v>26</v>
      </c>
      <c r="C205" s="24" t="s">
        <v>145</v>
      </c>
      <c r="D205" s="25">
        <v>0.1</v>
      </c>
      <c r="E205" s="25">
        <v>0.8</v>
      </c>
      <c r="F205" s="25">
        <v>0.9</v>
      </c>
      <c r="G205" s="58">
        <v>8.3000000000000004E-2</v>
      </c>
      <c r="H205" s="16"/>
    </row>
    <row r="206" spans="1:8" ht="21.75" customHeight="1">
      <c r="A206" s="65" t="s">
        <v>71</v>
      </c>
      <c r="B206" s="23" t="s">
        <v>28</v>
      </c>
      <c r="C206" s="24" t="s">
        <v>145</v>
      </c>
      <c r="D206" s="25">
        <v>0</v>
      </c>
      <c r="E206" s="25">
        <v>0.2</v>
      </c>
      <c r="F206" s="25">
        <v>0.2</v>
      </c>
      <c r="G206" s="58">
        <v>8.3000000000000004E-2</v>
      </c>
      <c r="H206" s="16"/>
    </row>
    <row r="207" spans="1:8" ht="21.75" customHeight="1">
      <c r="A207" s="65" t="s">
        <v>24</v>
      </c>
      <c r="B207" s="23" t="s">
        <v>25</v>
      </c>
      <c r="C207" s="24" t="s">
        <v>145</v>
      </c>
      <c r="D207" s="25">
        <v>0.1</v>
      </c>
      <c r="E207" s="25">
        <v>1.3</v>
      </c>
      <c r="F207" s="25">
        <v>1.5</v>
      </c>
      <c r="G207" s="58">
        <v>8.3000000000000004E-2</v>
      </c>
      <c r="H207" s="16"/>
    </row>
    <row r="208" spans="1:8" ht="21.75" customHeight="1">
      <c r="A208" s="65" t="s">
        <v>66</v>
      </c>
      <c r="B208" s="23" t="s">
        <v>47</v>
      </c>
      <c r="C208" s="24" t="s">
        <v>145</v>
      </c>
      <c r="D208" s="25">
        <v>0</v>
      </c>
      <c r="E208" s="25">
        <v>0.6</v>
      </c>
      <c r="F208" s="25">
        <v>0.7</v>
      </c>
      <c r="G208" s="58">
        <v>8.3000000000000004E-2</v>
      </c>
      <c r="H208" s="16"/>
    </row>
    <row r="209" spans="1:8" ht="21.75" customHeight="1">
      <c r="A209" s="65" t="s">
        <v>79</v>
      </c>
      <c r="B209" s="23" t="s">
        <v>80</v>
      </c>
      <c r="C209" s="24" t="s">
        <v>145</v>
      </c>
      <c r="D209" s="25">
        <v>0.1</v>
      </c>
      <c r="E209" s="25">
        <v>3.2</v>
      </c>
      <c r="F209" s="25">
        <v>3.8</v>
      </c>
      <c r="G209" s="58">
        <v>0.19900000000000001</v>
      </c>
      <c r="H209" s="16"/>
    </row>
    <row r="210" spans="1:8" ht="21.75" customHeight="1">
      <c r="A210" s="65" t="s">
        <v>81</v>
      </c>
      <c r="B210" s="23" t="s">
        <v>80</v>
      </c>
      <c r="C210" s="24" t="s">
        <v>145</v>
      </c>
      <c r="D210" s="25">
        <v>0</v>
      </c>
      <c r="E210" s="25">
        <v>0.3</v>
      </c>
      <c r="F210" s="25">
        <v>0.4</v>
      </c>
      <c r="G210" s="58">
        <v>8.3000000000000004E-2</v>
      </c>
      <c r="H210" s="16"/>
    </row>
    <row r="211" spans="1:8" ht="21.75" customHeight="1">
      <c r="A211" s="65" t="s">
        <v>180</v>
      </c>
      <c r="B211" s="23" t="s">
        <v>82</v>
      </c>
      <c r="C211" s="24" t="s">
        <v>145</v>
      </c>
      <c r="D211" s="25">
        <v>0</v>
      </c>
      <c r="E211" s="25">
        <v>0.7</v>
      </c>
      <c r="F211" s="25">
        <v>0.8</v>
      </c>
      <c r="G211" s="58">
        <v>0.14399999999999999</v>
      </c>
      <c r="H211" s="16"/>
    </row>
    <row r="212" spans="1:8" ht="21.75" customHeight="1">
      <c r="A212" s="65" t="s">
        <v>83</v>
      </c>
      <c r="B212" s="23" t="s">
        <v>64</v>
      </c>
      <c r="C212" s="24" t="s">
        <v>145</v>
      </c>
      <c r="D212" s="25">
        <v>0.1</v>
      </c>
      <c r="E212" s="25">
        <v>1.4</v>
      </c>
      <c r="F212" s="25">
        <v>1.6</v>
      </c>
      <c r="G212" s="58">
        <v>8.3000000000000004E-2</v>
      </c>
      <c r="H212" s="16"/>
    </row>
    <row r="213" spans="1:8" ht="21.75" customHeight="1">
      <c r="A213" s="65" t="s">
        <v>158</v>
      </c>
      <c r="B213" s="23" t="s">
        <v>39</v>
      </c>
      <c r="C213" s="24" t="s">
        <v>145</v>
      </c>
      <c r="D213" s="25">
        <v>0</v>
      </c>
      <c r="E213" s="25">
        <v>0.5</v>
      </c>
      <c r="F213" s="25">
        <v>0.6</v>
      </c>
      <c r="G213" s="58">
        <v>0.14399999999999999</v>
      </c>
      <c r="H213" s="16"/>
    </row>
    <row r="214" spans="1:8" ht="21.75" customHeight="1">
      <c r="A214" s="65" t="s">
        <v>78</v>
      </c>
      <c r="B214" s="23" t="s">
        <v>44</v>
      </c>
      <c r="C214" s="24" t="s">
        <v>145</v>
      </c>
      <c r="D214" s="25">
        <v>0</v>
      </c>
      <c r="E214" s="25">
        <v>0.7</v>
      </c>
      <c r="F214" s="25">
        <v>0.8</v>
      </c>
      <c r="G214" s="58">
        <v>8.3000000000000004E-2</v>
      </c>
      <c r="H214" s="16"/>
    </row>
    <row r="215" spans="1:8" ht="21.75" customHeight="1">
      <c r="A215" s="66" t="s">
        <v>0</v>
      </c>
      <c r="B215" s="29"/>
      <c r="C215" s="27">
        <v>16.7</v>
      </c>
      <c r="D215" s="27">
        <v>0.9</v>
      </c>
      <c r="E215" s="27">
        <v>10.4</v>
      </c>
      <c r="F215" s="27">
        <v>12.1</v>
      </c>
      <c r="G215" s="27">
        <v>1.4430974499999996</v>
      </c>
      <c r="H215" s="16"/>
    </row>
    <row r="216" spans="1:8" ht="21.75" customHeight="1">
      <c r="A216" s="63" t="s">
        <v>93</v>
      </c>
      <c r="B216" s="17"/>
      <c r="C216" s="18"/>
      <c r="D216" s="28"/>
      <c r="E216" s="28"/>
      <c r="F216" s="28"/>
      <c r="G216" s="19"/>
      <c r="H216" s="16"/>
    </row>
    <row r="217" spans="1:8" ht="21.75" customHeight="1">
      <c r="A217" s="67" t="s">
        <v>97</v>
      </c>
      <c r="B217" s="30" t="s">
        <v>31</v>
      </c>
      <c r="C217" s="31">
        <v>8.9</v>
      </c>
      <c r="D217" s="31">
        <v>7.1</v>
      </c>
      <c r="E217" s="31">
        <v>1.2</v>
      </c>
      <c r="F217" s="31">
        <v>1.2</v>
      </c>
      <c r="G217" s="32">
        <v>1.66643754</v>
      </c>
      <c r="H217" s="16"/>
    </row>
    <row r="218" spans="1:8" ht="21.75" customHeight="1">
      <c r="A218" s="63" t="s">
        <v>94</v>
      </c>
      <c r="B218" s="17"/>
      <c r="C218" s="18"/>
      <c r="D218" s="28"/>
      <c r="E218" s="28"/>
      <c r="F218" s="28"/>
      <c r="G218" s="19"/>
      <c r="H218" s="16"/>
    </row>
    <row r="219" spans="1:8" ht="21.75" customHeight="1">
      <c r="A219" s="67" t="s">
        <v>50</v>
      </c>
      <c r="B219" s="30" t="s">
        <v>46</v>
      </c>
      <c r="C219" s="31">
        <v>7.6</v>
      </c>
      <c r="D219" s="31">
        <v>0.2</v>
      </c>
      <c r="E219" s="31">
        <v>5.7</v>
      </c>
      <c r="F219" s="31">
        <v>5.7</v>
      </c>
      <c r="G219" s="32">
        <v>2.1601386499999999</v>
      </c>
      <c r="H219" s="16"/>
    </row>
    <row r="220" spans="1:8" ht="21.75" customHeight="1">
      <c r="A220" s="63" t="s">
        <v>143</v>
      </c>
      <c r="B220" s="17"/>
      <c r="C220" s="18"/>
      <c r="D220" s="28"/>
      <c r="E220" s="28"/>
      <c r="F220" s="28"/>
      <c r="G220" s="19"/>
      <c r="H220" s="16"/>
    </row>
    <row r="221" spans="1:8" ht="21.75" customHeight="1">
      <c r="A221" s="67" t="s">
        <v>68</v>
      </c>
      <c r="B221" s="30" t="s">
        <v>37</v>
      </c>
      <c r="C221" s="31">
        <v>7.5</v>
      </c>
      <c r="D221" s="31">
        <v>3.5</v>
      </c>
      <c r="E221" s="31">
        <v>3.5</v>
      </c>
      <c r="F221" s="31">
        <v>3.6</v>
      </c>
      <c r="G221" s="32">
        <v>3.36005632</v>
      </c>
      <c r="H221" s="16"/>
    </row>
    <row r="222" spans="1:8" ht="21.75" customHeight="1">
      <c r="A222" s="63" t="s">
        <v>181</v>
      </c>
      <c r="B222" s="17"/>
      <c r="C222" s="18"/>
      <c r="D222" s="28"/>
      <c r="E222" s="28"/>
      <c r="F222" s="28"/>
      <c r="G222" s="19"/>
      <c r="H222" s="16"/>
    </row>
    <row r="223" spans="1:8" ht="21.75" customHeight="1">
      <c r="A223" s="64" t="s">
        <v>172</v>
      </c>
      <c r="B223" s="20" t="s">
        <v>92</v>
      </c>
      <c r="C223" s="21" t="s">
        <v>145</v>
      </c>
      <c r="D223" s="22">
        <v>0.2</v>
      </c>
      <c r="E223" s="22">
        <v>2.6</v>
      </c>
      <c r="F223" s="22">
        <v>2.8</v>
      </c>
      <c r="G223" s="58">
        <v>2.6</v>
      </c>
      <c r="H223" s="16"/>
    </row>
    <row r="224" spans="1:8" ht="21.75" customHeight="1">
      <c r="A224" s="65" t="s">
        <v>152</v>
      </c>
      <c r="B224" s="23" t="s">
        <v>38</v>
      </c>
      <c r="C224" s="24" t="s">
        <v>145</v>
      </c>
      <c r="D224" s="25">
        <v>0.4</v>
      </c>
      <c r="E224" s="25">
        <v>2.5</v>
      </c>
      <c r="F224" s="25">
        <v>2.7</v>
      </c>
      <c r="G224" s="59">
        <v>2.5</v>
      </c>
      <c r="H224" s="16"/>
    </row>
    <row r="225" spans="1:8" ht="21.75" customHeight="1">
      <c r="A225" s="66" t="s">
        <v>0</v>
      </c>
      <c r="B225" s="26"/>
      <c r="C225" s="27">
        <v>7.1</v>
      </c>
      <c r="D225" s="27">
        <v>0.6</v>
      </c>
      <c r="E225" s="27">
        <v>5.0999999999999996</v>
      </c>
      <c r="F225" s="27">
        <v>5.5</v>
      </c>
      <c r="G225" s="27">
        <v>5.1262841799999999</v>
      </c>
      <c r="H225" s="16"/>
    </row>
    <row r="226" spans="1:8" ht="21.75" customHeight="1">
      <c r="A226" s="63" t="s">
        <v>95</v>
      </c>
      <c r="B226" s="17"/>
      <c r="C226" s="18"/>
      <c r="D226" s="28"/>
      <c r="E226" s="28"/>
      <c r="F226" s="28"/>
      <c r="G226" s="19"/>
      <c r="H226" s="16"/>
    </row>
    <row r="227" spans="1:8" ht="21.75" customHeight="1">
      <c r="A227" s="67" t="s">
        <v>50</v>
      </c>
      <c r="B227" s="30" t="s">
        <v>46</v>
      </c>
      <c r="C227" s="31">
        <v>6.9</v>
      </c>
      <c r="D227" s="31">
        <v>6.6</v>
      </c>
      <c r="E227" s="38" t="s">
        <v>145</v>
      </c>
      <c r="F227" s="31">
        <v>0</v>
      </c>
      <c r="G227" s="32">
        <v>1.2500000000000001E-2</v>
      </c>
      <c r="H227" s="16"/>
    </row>
    <row r="228" spans="1:8" ht="21.75" customHeight="1">
      <c r="A228" s="63" t="s">
        <v>182</v>
      </c>
      <c r="B228" s="17"/>
      <c r="C228" s="18"/>
      <c r="D228" s="28"/>
      <c r="E228" s="28"/>
      <c r="F228" s="28"/>
      <c r="G228" s="19"/>
      <c r="H228" s="16"/>
    </row>
    <row r="229" spans="1:8" ht="21.75" customHeight="1">
      <c r="A229" s="64" t="s">
        <v>71</v>
      </c>
      <c r="B229" s="20" t="s">
        <v>28</v>
      </c>
      <c r="C229" s="21" t="s">
        <v>145</v>
      </c>
      <c r="D229" s="22" t="s">
        <v>145</v>
      </c>
      <c r="E229" s="22">
        <v>2.4</v>
      </c>
      <c r="F229" s="22">
        <v>2.4</v>
      </c>
      <c r="G229" s="58">
        <v>2.7</v>
      </c>
      <c r="H229" s="16"/>
    </row>
    <row r="230" spans="1:8" ht="21.75" customHeight="1">
      <c r="A230" s="65" t="s">
        <v>119</v>
      </c>
      <c r="B230" s="23" t="s">
        <v>85</v>
      </c>
      <c r="C230" s="24" t="s">
        <v>145</v>
      </c>
      <c r="D230" s="25" t="s">
        <v>145</v>
      </c>
      <c r="E230" s="25">
        <v>3.1</v>
      </c>
      <c r="F230" s="25">
        <v>3.1</v>
      </c>
      <c r="G230" s="59">
        <v>3.1</v>
      </c>
      <c r="H230" s="16"/>
    </row>
    <row r="231" spans="1:8" ht="21.75" customHeight="1">
      <c r="A231" s="66" t="s">
        <v>0</v>
      </c>
      <c r="B231" s="33"/>
      <c r="C231" s="27">
        <v>5.9</v>
      </c>
      <c r="D231" s="27" t="s">
        <v>145</v>
      </c>
      <c r="E231" s="27">
        <v>5.5</v>
      </c>
      <c r="F231" s="27">
        <v>5.5</v>
      </c>
      <c r="G231" s="27">
        <v>5.8643470899999999</v>
      </c>
      <c r="H231" s="16"/>
    </row>
    <row r="232" spans="1:8" ht="21.75" customHeight="1">
      <c r="A232" s="63" t="s">
        <v>96</v>
      </c>
      <c r="B232" s="17"/>
      <c r="C232" s="18"/>
      <c r="D232" s="28"/>
      <c r="E232" s="28"/>
      <c r="F232" s="28"/>
      <c r="G232" s="19"/>
      <c r="H232" s="16"/>
    </row>
    <row r="233" spans="1:8" ht="21.75" customHeight="1">
      <c r="A233" s="64" t="s">
        <v>97</v>
      </c>
      <c r="B233" s="20" t="s">
        <v>31</v>
      </c>
      <c r="C233" s="43">
        <v>5.5</v>
      </c>
      <c r="D233" s="43">
        <v>4.5999999999999996</v>
      </c>
      <c r="E233" s="43">
        <v>0.1</v>
      </c>
      <c r="F233" s="43">
        <v>0.1</v>
      </c>
      <c r="G233" s="44">
        <v>0.43292784000000001</v>
      </c>
      <c r="H233" s="16"/>
    </row>
    <row r="234" spans="1:8" ht="21.75" customHeight="1">
      <c r="A234" s="69" t="s">
        <v>183</v>
      </c>
      <c r="B234" s="45"/>
      <c r="C234" s="24"/>
      <c r="D234" s="46"/>
      <c r="E234" s="46">
        <v>5.8869999999999996</v>
      </c>
      <c r="F234" s="46">
        <v>1.1125559999999992</v>
      </c>
      <c r="G234" s="47">
        <v>0.63258996000000001</v>
      </c>
      <c r="H234" s="16"/>
    </row>
    <row r="235" spans="1:8" ht="21.75" customHeight="1">
      <c r="A235" s="70" t="s">
        <v>0</v>
      </c>
      <c r="B235" s="48"/>
      <c r="C235" s="49">
        <v>13197.299999999996</v>
      </c>
      <c r="D235" s="49">
        <v>6279.7999999999993</v>
      </c>
      <c r="E235" s="49">
        <v>1453.5869999999993</v>
      </c>
      <c r="F235" s="49">
        <v>1394.5125559999997</v>
      </c>
      <c r="G235" s="49">
        <v>1368.9032771476609</v>
      </c>
      <c r="H235" s="16"/>
    </row>
    <row r="236" spans="1:8" ht="21.2" customHeight="1">
      <c r="A236" s="50" t="s">
        <v>13</v>
      </c>
      <c r="B236" s="50"/>
      <c r="C236" s="51"/>
      <c r="D236" s="52"/>
      <c r="E236" s="53"/>
      <c r="F236" s="53"/>
      <c r="G236" s="54"/>
      <c r="H236" s="16"/>
    </row>
    <row r="237" spans="1:8" ht="24" customHeight="1">
      <c r="A237" s="181" t="s">
        <v>189</v>
      </c>
      <c r="B237" s="181"/>
      <c r="C237" s="181"/>
      <c r="D237" s="181"/>
      <c r="E237" s="181"/>
      <c r="F237" s="181"/>
      <c r="G237" s="181"/>
      <c r="H237" s="16"/>
    </row>
    <row r="238" spans="1:8" ht="21.2" customHeight="1">
      <c r="A238" s="181" t="s">
        <v>144</v>
      </c>
      <c r="B238" s="181"/>
      <c r="C238" s="181"/>
      <c r="D238" s="181"/>
      <c r="E238" s="181"/>
      <c r="F238" s="181"/>
      <c r="G238" s="181"/>
      <c r="H238" s="16"/>
    </row>
    <row r="239" spans="1:8" ht="21.2" customHeight="1">
      <c r="A239" s="181" t="s">
        <v>190</v>
      </c>
      <c r="B239" s="181"/>
      <c r="C239" s="181"/>
      <c r="D239" s="181"/>
      <c r="E239" s="181"/>
      <c r="F239" s="181"/>
      <c r="G239" s="181"/>
    </row>
    <row r="240" spans="1:8" ht="21.2" customHeight="1">
      <c r="A240" s="181" t="s">
        <v>147</v>
      </c>
      <c r="B240" s="181"/>
      <c r="C240" s="181"/>
      <c r="D240" s="181"/>
      <c r="E240" s="181"/>
      <c r="F240" s="181"/>
      <c r="G240" s="181"/>
    </row>
  </sheetData>
  <sortState ref="A314:G315">
    <sortCondition ref="B314:B315"/>
    <sortCondition ref="A314:A315"/>
  </sortState>
  <mergeCells count="4">
    <mergeCell ref="A237:G237"/>
    <mergeCell ref="A238:G238"/>
    <mergeCell ref="A239:G239"/>
    <mergeCell ref="A240:G240"/>
  </mergeCells>
  <pageMargins left="0.25" right="0.25" top="0.75" bottom="0.75" header="0.3" footer="0.3"/>
  <pageSetup paperSize="8" scale="6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D.1</vt:lpstr>
      <vt:lpstr>Table D.2</vt:lpstr>
      <vt:lpstr>Table D.3</vt:lpstr>
      <vt:lpstr>Table D.4</vt:lpstr>
      <vt:lpstr>Table D.5</vt:lpstr>
      <vt:lpstr>Table D.6</vt:lpstr>
      <vt:lpstr>Table D.7</vt:lpstr>
      <vt:lpstr>Table D.8</vt:lpstr>
      <vt:lpstr>Table D.9</vt:lpstr>
      <vt:lpstr>'Table D.9'!Print_Titles</vt:lpstr>
    </vt:vector>
  </TitlesOfParts>
  <Company>Defence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Rumsey, Nicole MRS</dc:creator>
  <cp:lastModifiedBy>Shorb, Leanne MS</cp:lastModifiedBy>
  <cp:lastPrinted>2020-07-30T04:27:22Z</cp:lastPrinted>
  <dcterms:created xsi:type="dcterms:W3CDTF">2017-08-14T05:47:39Z</dcterms:created>
  <dcterms:modified xsi:type="dcterms:W3CDTF">2021-10-18T22:49:41Z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AF33909868.xlsx</vt:lpwstr>
  </property>
  <property fmtid="{D5CDD505-2E9C-101B-9397-08002B2CF9AE}" pid="3" name="Objective-Id">
    <vt:lpwstr>BN37170269</vt:lpwstr>
  </property>
  <property fmtid="{D5CDD505-2E9C-101B-9397-08002B2CF9AE}" pid="4" name="Objective-Title">
    <vt:lpwstr>Web Table D.9_Approved facilities and infrastructure projects by state and federal electorate_financial and non_financial</vt:lpwstr>
  </property>
  <property fmtid="{D5CDD505-2E9C-101B-9397-08002B2CF9AE}" pid="5" name="Objective-Comment">
    <vt:lpwstr/>
  </property>
  <property fmtid="{D5CDD505-2E9C-101B-9397-08002B2CF9AE}" pid="6" name="Objective-CreationStamp">
    <vt:filetime>2021-10-11T21:55:14Z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2021-10-13T06:07:38Z</vt:filetime>
  </property>
  <property fmtid="{D5CDD505-2E9C-101B-9397-08002B2CF9AE}" pid="10" name="Objective-ModificationStamp">
    <vt:filetime>2021-10-13T06:07:38Z</vt:filetime>
  </property>
  <property fmtid="{D5CDD505-2E9C-101B-9397-08002B2CF9AE}" pid="11" name="Objective-Owner">
    <vt:lpwstr>Resiak, Anna Ms</vt:lpwstr>
  </property>
  <property fmtid="{D5CDD505-2E9C-101B-9397-08002B2CF9AE}" pid="12" name="Objective-Path">
    <vt:lpwstr>01 External Parties:22-001 Defence Annual Performance Statements Assurance (June - July 2021):04 Web tables_ Defence Annual Report 2020-21:</vt:lpwstr>
  </property>
  <property fmtid="{D5CDD505-2E9C-101B-9397-08002B2CF9AE}" pid="13" name="Objective-Parent">
    <vt:lpwstr>04 Web tables_ Defence Annual Report 2020-21</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i4>2</vt:i4>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Unclassified]</vt:lpwstr>
  </property>
  <property fmtid="{D5CDD505-2E9C-101B-9397-08002B2CF9AE}" pid="20" name="Objective-Caveats">
    <vt:lpwstr/>
  </property>
  <property fmtid="{D5CDD505-2E9C-101B-9397-08002B2CF9AE}" pid="21" name="Objective-Document Type [system]">
    <vt:lpwstr/>
  </property>
</Properties>
</file>